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cessibilityTesting\~LMV Working Folder\Excels\AR-26-0524 SCTASK1096851\"/>
    </mc:Choice>
  </mc:AlternateContent>
  <xr:revisionPtr revIDLastSave="0" documentId="13_ncr:1_{9EB8D79D-51FB-47F8-A53F-E417E08B96DA}" xr6:coauthVersionLast="47" xr6:coauthVersionMax="47" xr10:uidLastSave="{00000000-0000-0000-0000-000000000000}"/>
  <bookViews>
    <workbookView xWindow="-96" yWindow="-96" windowWidth="23232" windowHeight="12432" xr2:uid="{45BAC5F0-0B2B-4309-926E-984713627996}"/>
  </bookViews>
  <sheets>
    <sheet name="Table of Contents" sheetId="8" r:id="rId1"/>
    <sheet name="EXHIBIT I" sheetId="1" r:id="rId2"/>
    <sheet name="EXHIBIT II" sheetId="2" r:id="rId3"/>
    <sheet name="Note 2" sheetId="9" r:id="rId4"/>
    <sheet name="Note 5" sheetId="10" r:id="rId5"/>
    <sheet name="Note 8" sheetId="11" r:id="rId6"/>
    <sheet name="Note 32" sheetId="12" r:id="rId7"/>
    <sheet name="EXHIBIT A-1" sheetId="3" r:id="rId8"/>
    <sheet name="EXIBIT A-2" sheetId="4" r:id="rId9"/>
    <sheet name="EXHIBIT B-1" sheetId="5" r:id="rId10"/>
    <sheet name="EXHIBIT B-2" sheetId="6" r:id="rId11"/>
    <sheet name="Schedule 1A" sheetId="13" r:id="rId12"/>
  </sheets>
  <definedNames>
    <definedName name="TitleRegion1.A2.H5.Note5">'Note 5'!$A$2</definedName>
    <definedName name="TitleRegion1.A3.B6.Note8">'Note 8'!$A$3</definedName>
    <definedName name="TitleRegion1.A3.C24.ExhibitB1">'EXHIBIT B-1'!$A$3</definedName>
    <definedName name="TitleRegion1.A3.C35.ExhibitB2">'EXHIBIT B-2'!$A$3</definedName>
    <definedName name="TitleRegion1.A3.D25.ExhibitA1">'EXHIBIT A-1'!$A$3</definedName>
    <definedName name="TitleRegion1.A3.D36.ExhibitA2">'EXIBIT A-2'!$A$3</definedName>
    <definedName name="TitleRegion1.A3.G43.Exhibit1">'EXHIBIT I'!$A$3</definedName>
    <definedName name="TitleRegion1.A3.G46.Exhibit2">'EXHIBIT II'!$A$3</definedName>
    <definedName name="TitleRegion1.A3.I11.Note2">'Note 2'!$A$3</definedName>
    <definedName name="TitleRegion1.A3.M18.Schedule1A">'Schedule 1A'!$A$3</definedName>
    <definedName name="TitleRegion1.A4.F9.Note32">'Note 32'!$A$4</definedName>
    <definedName name="TitleRegion2.A11.D18.Note8">'Note 8'!$A$11</definedName>
    <definedName name="TitleRegion3.A20.D27.Note8">'Note 8'!$A$20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F18" i="13"/>
  <c r="E18" i="13"/>
  <c r="L17" i="13"/>
  <c r="K17" i="13"/>
  <c r="J17" i="13"/>
  <c r="H17" i="13"/>
  <c r="G17" i="13"/>
  <c r="M16" i="13"/>
  <c r="M17" i="13" s="1"/>
  <c r="L13" i="13"/>
  <c r="K13" i="13"/>
  <c r="J13" i="13"/>
  <c r="H13" i="13"/>
  <c r="G13" i="13"/>
  <c r="M10" i="13"/>
  <c r="M7" i="13"/>
  <c r="M6" i="13"/>
  <c r="L18" i="13" l="1"/>
  <c r="M13" i="13"/>
  <c r="M18" i="13" s="1"/>
  <c r="H18" i="13"/>
  <c r="J18" i="13"/>
  <c r="K18" i="13"/>
  <c r="G18" i="13"/>
  <c r="D5" i="12" l="1"/>
  <c r="C27" i="11"/>
  <c r="B27" i="11"/>
  <c r="B18" i="11"/>
  <c r="D26" i="11"/>
  <c r="D17" i="11"/>
  <c r="D25" i="11"/>
  <c r="D16" i="11"/>
  <c r="D24" i="11"/>
  <c r="D15" i="11"/>
  <c r="D23" i="11"/>
  <c r="D14" i="11"/>
  <c r="D22" i="11"/>
  <c r="C13" i="11"/>
  <c r="D13" i="11" s="1"/>
  <c r="D21" i="11"/>
  <c r="C12" i="11"/>
  <c r="D12" i="11" s="1"/>
  <c r="B6" i="11"/>
  <c r="H5" i="10"/>
  <c r="G5" i="10"/>
  <c r="E5" i="10"/>
  <c r="D5" i="10"/>
  <c r="C5" i="10"/>
  <c r="B5" i="10"/>
  <c r="F4" i="10"/>
  <c r="F3" i="10"/>
  <c r="F5" i="10" s="1"/>
  <c r="H10" i="9"/>
  <c r="G10" i="9"/>
  <c r="F10" i="9"/>
  <c r="E10" i="9"/>
  <c r="D10" i="9"/>
  <c r="C10" i="9"/>
  <c r="B10" i="9"/>
  <c r="I9" i="9"/>
  <c r="I10" i="9" s="1"/>
  <c r="I7" i="9"/>
  <c r="I11" i="9" s="1"/>
  <c r="H7" i="9"/>
  <c r="G7" i="9"/>
  <c r="G11" i="9" s="1"/>
  <c r="F7" i="9"/>
  <c r="F11" i="9" s="1"/>
  <c r="E7" i="9"/>
  <c r="D7" i="9"/>
  <c r="D11" i="9" s="1"/>
  <c r="C7" i="9"/>
  <c r="C11" i="9" s="1"/>
  <c r="B7" i="9"/>
  <c r="I6" i="9"/>
  <c r="D27" i="11" l="1"/>
  <c r="D18" i="11"/>
  <c r="C18" i="11"/>
  <c r="H11" i="9"/>
  <c r="E11" i="9"/>
  <c r="B11" i="9"/>
  <c r="C24" i="3" l="1"/>
  <c r="B24" i="3"/>
  <c r="D23" i="3"/>
  <c r="D21" i="3"/>
  <c r="C17" i="3"/>
  <c r="C18" i="3" s="1"/>
  <c r="B17" i="3"/>
  <c r="B18" i="3" s="1"/>
  <c r="B25" i="3" s="1"/>
  <c r="D16" i="3"/>
  <c r="D15" i="3"/>
  <c r="D14" i="3"/>
  <c r="C9" i="3"/>
  <c r="C10" i="3" s="1"/>
  <c r="B9" i="3"/>
  <c r="B10" i="3" s="1"/>
  <c r="D8" i="3"/>
  <c r="D7" i="3"/>
  <c r="D24" i="3" l="1"/>
  <c r="D9" i="3"/>
  <c r="D10" i="3" s="1"/>
  <c r="C25" i="3"/>
  <c r="D25" i="3" s="1"/>
  <c r="D17" i="3"/>
  <c r="D18" i="3" s="1"/>
</calcChain>
</file>

<file path=xl/sharedStrings.xml><?xml version="1.0" encoding="utf-8"?>
<sst xmlns="http://schemas.openxmlformats.org/spreadsheetml/2006/main" count="519" uniqueCount="228">
  <si>
    <t>General Funds (Exhibit A-1)</t>
  </si>
  <si>
    <t>Special           Revenue Funds (Exhibit B-1)</t>
  </si>
  <si>
    <t>Governmental Fund                Total</t>
  </si>
  <si>
    <t>Capital          Assets Adjustments</t>
  </si>
  <si>
    <t>Long-Term Liabilities Adjustments</t>
  </si>
  <si>
    <t>Statement of        Net Position</t>
  </si>
  <si>
    <t>ASSETS</t>
  </si>
  <si>
    <t xml:space="preserve">   Current Assets:</t>
  </si>
  <si>
    <t xml:space="preserve">      Cash and Cash Equivalents:</t>
  </si>
  <si>
    <t xml:space="preserve"> </t>
  </si>
  <si>
    <t xml:space="preserve">          Cash in State Treasury</t>
  </si>
  <si>
    <t xml:space="preserve">      Legislative Appropriations</t>
  </si>
  <si>
    <t xml:space="preserve">   Total Current Assets</t>
  </si>
  <si>
    <t xml:space="preserve">    Non-Current Assets</t>
  </si>
  <si>
    <t xml:space="preserve">       Right to Use Assets</t>
  </si>
  <si>
    <t xml:space="preserve">            Subscription Asset</t>
  </si>
  <si>
    <t xml:space="preserve">            Subscription Asset Amortization</t>
  </si>
  <si>
    <t xml:space="preserve">   Total Non-Current Assets</t>
  </si>
  <si>
    <t>Total Assets</t>
  </si>
  <si>
    <t>LIABILITIES</t>
  </si>
  <si>
    <t xml:space="preserve">   Current Liabilities:</t>
  </si>
  <si>
    <t xml:space="preserve">      Payables From:                               </t>
  </si>
  <si>
    <t xml:space="preserve">         Accounts Payable</t>
  </si>
  <si>
    <t xml:space="preserve">         Payroll Payable</t>
  </si>
  <si>
    <t xml:space="preserve">         Interest Payable</t>
  </si>
  <si>
    <t xml:space="preserve">      Unearned Revenues</t>
  </si>
  <si>
    <t xml:space="preserve">      Employees' Compensable Leave (Note 5)</t>
  </si>
  <si>
    <t xml:space="preserve">       Subscription Liability</t>
  </si>
  <si>
    <t xml:space="preserve">   Total Current Liabilities</t>
  </si>
  <si>
    <t xml:space="preserve">   Non-Current Liabilities:</t>
  </si>
  <si>
    <t xml:space="preserve">      Employees' Compensable Leave (Note 5)</t>
    <phoneticPr fontId="0"/>
  </si>
  <si>
    <t xml:space="preserve">   Total Non-Current Liabilities</t>
  </si>
  <si>
    <t xml:space="preserve">Total Liabilities </t>
  </si>
  <si>
    <t>FUND FINANCIAL STATEMENT</t>
  </si>
  <si>
    <t>Fund Balances (Deficits):</t>
  </si>
  <si>
    <t xml:space="preserve">     Restricted</t>
  </si>
  <si>
    <t xml:space="preserve">     Committed </t>
  </si>
  <si>
    <t xml:space="preserve">     Unassigned</t>
  </si>
  <si>
    <t>Total Fund Balances</t>
  </si>
  <si>
    <t>Total Liabilities and Fund Balances</t>
  </si>
  <si>
    <t>GOVERNMENT-WIDE STATEMENT OF NET POSITION</t>
  </si>
  <si>
    <t>Net Position</t>
  </si>
  <si>
    <t xml:space="preserve">    Invested in Capital Assets, Net of Related Debt</t>
  </si>
  <si>
    <t>Restricted for:</t>
  </si>
  <si>
    <t xml:space="preserve">   Employee Benefits</t>
  </si>
  <si>
    <t>Total Net Position</t>
  </si>
  <si>
    <t>The accompanying notes to the financial statements are an integral part of this statement.</t>
  </si>
  <si>
    <t>August 31, 2025</t>
  </si>
  <si>
    <t>For the Fiscal Year Ended August 31, 2025</t>
  </si>
  <si>
    <t>General Funds (Exhibit A-2)</t>
  </si>
  <si>
    <t>Special         Revenue Funds (Exhibit B-2)</t>
  </si>
  <si>
    <t>Statement                     of                       Activities</t>
  </si>
  <si>
    <t>REVENUES</t>
  </si>
  <si>
    <t xml:space="preserve">   Legislative Appropriations:</t>
  </si>
  <si>
    <t xml:space="preserve">      Original Appropriations </t>
  </si>
  <si>
    <t xml:space="preserve">      Additional Appropriations  </t>
  </si>
  <si>
    <t xml:space="preserve">   Federal Revenue</t>
  </si>
  <si>
    <t xml:space="preserve">   Interest, Dividend &amp; Other Income</t>
  </si>
  <si>
    <t>Total Revenues</t>
  </si>
  <si>
    <t>EXPENDITURES</t>
  </si>
  <si>
    <t xml:space="preserve">   Salaries and Wages</t>
  </si>
  <si>
    <t xml:space="preserve">   Payroll-Related Costs</t>
  </si>
  <si>
    <t xml:space="preserve">   Professional Fees and Services</t>
  </si>
  <si>
    <t xml:space="preserve">   Travel</t>
  </si>
  <si>
    <t xml:space="preserve">   Materials and Supplies</t>
  </si>
  <si>
    <t xml:space="preserve">   Communication and Utilities</t>
  </si>
  <si>
    <t xml:space="preserve">   Federal Pass-Through Expenditure</t>
  </si>
  <si>
    <t xml:space="preserve">   Public Assistance Payments</t>
  </si>
  <si>
    <t xml:space="preserve">   Other Expenditures</t>
  </si>
  <si>
    <t xml:space="preserve">   Interest-Other</t>
  </si>
  <si>
    <t xml:space="preserve">   Debt Service Principal-Leases/SBITA</t>
  </si>
  <si>
    <t xml:space="preserve">   Increase In Obligation-Leases/SBITA</t>
  </si>
  <si>
    <t xml:space="preserve">   Capital Outlay (Note 2)</t>
  </si>
  <si>
    <t xml:space="preserve">   Depreciation and Amortization Expense (Note 2)</t>
  </si>
  <si>
    <t>Total Expenditures/Expenses</t>
  </si>
  <si>
    <t>Excess (Deficiency) of Revenues over (under)</t>
  </si>
  <si>
    <t>Expenditures</t>
  </si>
  <si>
    <t>OTHER FINANCING SOURCES (USES)</t>
  </si>
  <si>
    <t xml:space="preserve">   Transfers-In</t>
  </si>
  <si>
    <t xml:space="preserve">   Transfers-Out</t>
  </si>
  <si>
    <t>Total Other Financing Sources and Uses</t>
  </si>
  <si>
    <t xml:space="preserve">   Net Change in Fund Balances/Net Position</t>
  </si>
  <si>
    <t>Fund Balances – Beginning September 1, 2024</t>
  </si>
  <si>
    <t>Restatements (Note 14)</t>
    <phoneticPr fontId="0"/>
  </si>
  <si>
    <t>Fund Balances, September 1, 2024, as Restated</t>
  </si>
  <si>
    <t xml:space="preserve">  Appropriations Lapsed</t>
  </si>
  <si>
    <t>Fund Balances – August 31, 2025</t>
  </si>
  <si>
    <t>Net Position/Net Change in Net Position</t>
  </si>
  <si>
    <t>Net Position-September 1, 2024</t>
  </si>
  <si>
    <t>Restatements  (Note 14)</t>
  </si>
  <si>
    <t xml:space="preserve">Net Position, September 1, 2024, as Restated </t>
  </si>
  <si>
    <t>Net Position, August 31, 2025</t>
  </si>
  <si>
    <t xml:space="preserve">Governmental Fund Type General Funds    (0001)                     U/F (0001, 0188, 5187, 5188, 5189, 5190)         </t>
  </si>
  <si>
    <t>Federal Cares/FFCRA Act             (0325)                      U/F (0325)</t>
  </si>
  <si>
    <t>Total             (Exhibit 1)</t>
  </si>
  <si>
    <t xml:space="preserve">Governmental Fund Type General Funds (0001)                                        U/F (0001, 0188, 5187, 5188, 5189, 5190)         </t>
  </si>
  <si>
    <t>Total                        (Exhibit II)</t>
  </si>
  <si>
    <t xml:space="preserve">  Federal Revenue</t>
  </si>
  <si>
    <t xml:space="preserve">  Interest, Dividend &amp; Other Income</t>
  </si>
  <si>
    <t xml:space="preserve">   Debt Service-Principal-Leases/SBITA</t>
  </si>
  <si>
    <t xml:space="preserve">   Capital Outlay</t>
  </si>
  <si>
    <t xml:space="preserve">   Increase in Obligations - Leases/SBITA</t>
  </si>
  <si>
    <t>Texas Broadband Development Fund             (0191)                      U/F (0191)</t>
  </si>
  <si>
    <t>Total              (Exhibit 1)</t>
  </si>
  <si>
    <t xml:space="preserve">         Unearned Revenues</t>
  </si>
  <si>
    <t>Texas Broadband Development Fund  
(0191)
U/F (0191)</t>
  </si>
  <si>
    <t xml:space="preserve">   Taxes (GR)</t>
  </si>
  <si>
    <t xml:space="preserve">   Federal Revenue (PR - Operating or Capital)</t>
  </si>
  <si>
    <t xml:space="preserve">   Federal Grant Pass-Through Revenue (GR)</t>
  </si>
  <si>
    <t xml:space="preserve">   License, Fees &amp; Permits (PR)</t>
  </si>
  <si>
    <t xml:space="preserve">   Land Income (PR)</t>
  </si>
  <si>
    <t xml:space="preserve">   Other Revenues (GR)</t>
  </si>
  <si>
    <t xml:space="preserve">   Rentals and Leases</t>
  </si>
  <si>
    <t xml:space="preserve">    Debt Service-Principal-Leases/SBITA</t>
  </si>
  <si>
    <t>Financial Statement Line Items</t>
  </si>
  <si>
    <t>Return to TOC</t>
  </si>
  <si>
    <t>End of Sheet</t>
  </si>
  <si>
    <t>TABLE OF CONTENTS</t>
  </si>
  <si>
    <t>Texas Broadband Development Office (909)  EXHIBIT I Combined Balance Sheet/Statement of Net Position – Governmental Funds</t>
  </si>
  <si>
    <t>Texas Broadband Development Office (909)  EXHIBIT II   Combined Statement of Revenues, Expenditures and Changes in Fund Balances/Statement of Activities – Governmental Funds</t>
  </si>
  <si>
    <t>Texas Broadband Development Office (909)  EXHIBIT A-1  Combined Balance Sheet/Statement of Net Position – Governmental Funds</t>
  </si>
  <si>
    <t>Texas Broadband Development Office (909)  EXHIBIT A-2  Combined Statement of Revenues, Expenditures and Changes in Fund Balances/Statement of Activities – Governmental Funds</t>
  </si>
  <si>
    <t>Texas Broadband Development Office (909)  EXHIBIT B-2  Combined Statement of Revenues, Expenditures and Changes in Fund Balances/Statement of Activities – Special Revenue Funds</t>
  </si>
  <si>
    <t>Texas Broadband Development Office (909)  EXHIBIT B-1 Combined Balance Sheet/Statement of Net Position – Special Revenue Funds</t>
  </si>
  <si>
    <t>FUND FINANCIAL STATEMENT –    FUND BALANCES</t>
  </si>
  <si>
    <t>GOVERNMENTAL ACTIVITIES</t>
  </si>
  <si>
    <t>Balance
Sept. 1, 2024</t>
  </si>
  <si>
    <t xml:space="preserve">Adjustments </t>
  </si>
  <si>
    <t xml:space="preserve">
Completed CIP</t>
  </si>
  <si>
    <t xml:space="preserve">
Increase Interagency Transfers</t>
  </si>
  <si>
    <t xml:space="preserve">
Decrease Interagency Transfers</t>
  </si>
  <si>
    <t>Additions</t>
  </si>
  <si>
    <t>Deletions</t>
  </si>
  <si>
    <t>Balance
Aug. 31, 2025</t>
  </si>
  <si>
    <t>Intangible Right to Use Assets - Governmental Activities</t>
  </si>
  <si>
    <t>Amortizable Assets-IRTU</t>
  </si>
  <si>
    <t xml:space="preserve"> Subscriptions</t>
  </si>
  <si>
    <t>Total Amortizable Assets-IRTU</t>
  </si>
  <si>
    <t>Accumulated Amortization-IRTU</t>
  </si>
  <si>
    <t>Subcriptions</t>
  </si>
  <si>
    <t>Total Accumulated Amortization</t>
  </si>
  <si>
    <t>Total Governmental Activies, RTU Asstes, Net</t>
  </si>
  <si>
    <t>Note 2: Capital Assets</t>
  </si>
  <si>
    <t>Asset Types</t>
  </si>
  <si>
    <t>Note 5: Long-Term Liabilities</t>
  </si>
  <si>
    <t>Reductions</t>
  </si>
  <si>
    <t>Other Changes</t>
  </si>
  <si>
    <t>Balance                Aug. 31, 2025</t>
  </si>
  <si>
    <t>Amounts Due Within One Year</t>
  </si>
  <si>
    <t>Thereafter</t>
  </si>
  <si>
    <t>Governmental Activities</t>
  </si>
  <si>
    <t>Balance           Sept. 1, 2024</t>
  </si>
  <si>
    <t>Right to Use Subscription Obligations</t>
  </si>
  <si>
    <t>Employees' Compensable Leave</t>
  </si>
  <si>
    <t xml:space="preserve">   Total Governmental Activities</t>
  </si>
  <si>
    <t>SBITAs</t>
  </si>
  <si>
    <t>Fund Type 01</t>
  </si>
  <si>
    <t xml:space="preserve"> Amount</t>
  </si>
  <si>
    <t>General – Subscription Paid</t>
  </si>
  <si>
    <t>General – Variable Payments</t>
  </si>
  <si>
    <t xml:space="preserve">   Total</t>
  </si>
  <si>
    <t>Future Subscription Payments</t>
  </si>
  <si>
    <t>Year Ended Aug. 31, 2025</t>
  </si>
  <si>
    <t>Primary Government</t>
  </si>
  <si>
    <t>Governmental Activties</t>
  </si>
  <si>
    <t>Business-Type Activities</t>
  </si>
  <si>
    <t>Year</t>
  </si>
  <si>
    <t xml:space="preserve">Principal </t>
  </si>
  <si>
    <t>Interest</t>
  </si>
  <si>
    <t>Total Future Min. Lease Payments</t>
  </si>
  <si>
    <t xml:space="preserve">Principle </t>
  </si>
  <si>
    <t xml:space="preserve">Interest </t>
  </si>
  <si>
    <t>2030 thru 2034</t>
  </si>
  <si>
    <t>Totals</t>
  </si>
  <si>
    <t>Note 8: Leases</t>
  </si>
  <si>
    <t>NOTE 32: Governmental Fund Balances</t>
  </si>
  <si>
    <t xml:space="preserve">GASB 54 establishes financial reporting standards for fund balances.  </t>
  </si>
  <si>
    <t>The Texas Broadband Development Office has the following restrictions/covenants causing fund balances to be committed and restricted as of Aug. 31, 2024:</t>
  </si>
  <si>
    <t>GAAP Fund</t>
  </si>
  <si>
    <t>Fund</t>
  </si>
  <si>
    <t>AFR 54 Class</t>
  </si>
  <si>
    <t>AMOUNT</t>
  </si>
  <si>
    <t>Citation</t>
  </si>
  <si>
    <t>Comments</t>
  </si>
  <si>
    <t>5187/5188</t>
  </si>
  <si>
    <t>Restricted</t>
  </si>
  <si>
    <t>Federal CFDA 21.027</t>
  </si>
  <si>
    <t>Federal Funds, restrictions are externally imposed by federal government agencies</t>
  </si>
  <si>
    <t>5189</t>
  </si>
  <si>
    <t>Federal CFDA 11.035</t>
  </si>
  <si>
    <t>5190</t>
  </si>
  <si>
    <t>Federal CFDA 11.032</t>
  </si>
  <si>
    <t>0188</t>
  </si>
  <si>
    <t>Committed</t>
  </si>
  <si>
    <t>TX Govt Code               sec. 403.522 &amp;                    sec. 403.502</t>
  </si>
  <si>
    <t>Funds for a specific purpose. Fund 0188 is a General Revenue Dedicated fund held for a specific purpose. The purpose of these funds is the replacement of utility poles to speed up deployment of broadband services of individuals in rural areas</t>
  </si>
  <si>
    <t>0191</t>
  </si>
  <si>
    <t>TX Govt Code               sec. 403.603 &amp;                    sec. 403.604</t>
  </si>
  <si>
    <t>Funds for a specific purpose. Fund 0191 is a constitutional fund held for a specific purpose. The purpose of these funds is the development and expansion of broadband internet access for the state of Texas</t>
  </si>
  <si>
    <t>Excess (Deficiency) of Revenues over (under) Expenditures</t>
  </si>
  <si>
    <t>U.S. DEPARTMENT OF TREASURY</t>
  </si>
  <si>
    <t>Direct Programs:</t>
  </si>
  <si>
    <t>Covid-19-Coronavirus State and Local Fiscal Recovery Funds</t>
  </si>
  <si>
    <t xml:space="preserve">  Pass-Through To:</t>
  </si>
  <si>
    <t xml:space="preserve">      Texas State Library and Archives Commission</t>
  </si>
  <si>
    <t xml:space="preserve">     Department of Agriculture</t>
  </si>
  <si>
    <t>Totals – U.S. Department of Treasury</t>
  </si>
  <si>
    <t>U.S. DEPARTMENT OF COMMERCE</t>
  </si>
  <si>
    <t>State Digital Equity Planning and Capacity Grant</t>
  </si>
  <si>
    <t>Totals – U.S. Department of Commerce</t>
  </si>
  <si>
    <t>Total Expenditures of Federal Awards</t>
  </si>
  <si>
    <t>Texas Broadband Development Office (909) Schedule 1A Schedule of Expenditures of Federal Awards           </t>
  </si>
  <si>
    <t>Federal Grantor/ Pass-through Grantor/ Program Title</t>
  </si>
  <si>
    <t>Pass-through Agencies or Universities Amount</t>
  </si>
  <si>
    <t>Total PT From and Direct Program Amount</t>
  </si>
  <si>
    <t>Total PT to and Expenditures Amount</t>
  </si>
  <si>
    <t>N/A</t>
  </si>
  <si>
    <t>'Texas Broadband Development Office (909) Schedule 1A Schedule of Expenditures of Federal Awards           </t>
  </si>
  <si>
    <t>End of worksheet</t>
  </si>
  <si>
    <t>Pass-through From ALN Number</t>
  </si>
  <si>
    <t>Pass-through From NSE Identifying Name Number</t>
  </si>
  <si>
    <t>Pass-through From Agy UnivNo.</t>
  </si>
  <si>
    <t>Pass-through From Non-State Entities Amount</t>
  </si>
  <si>
    <t>Pass-through From Direct Program Amount</t>
  </si>
  <si>
    <t>Pass-through To Agy Univ No.</t>
  </si>
  <si>
    <t>Pass-through To Agencies or Universities Amount</t>
  </si>
  <si>
    <t>Pass-through To Non-State Entities Amount</t>
  </si>
  <si>
    <t>Pass-through To Expenditures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</si>
</sst>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"/>
    <numFmt numFmtId="165" formatCode="#,###_);\(#,###\)"/>
    <numFmt numFmtId="166" formatCode="&quot;$&quot;* #,###_);&quot;$&quot;* \(#,###\)"/>
    <numFmt numFmtId="167" formatCode="#,##0.00_);\(#,##0.00\);\ &quot;&quot;??_);_(@_)"/>
    <numFmt numFmtId="168" formatCode="_(* #,##0.00_);_(* \(#,##0.00\);_(* &quot;0.00&quot;_);_(@_)"/>
    <numFmt numFmtId="169" formatCode="&quot;$&quot;* #,##0.00_);&quot;$&quot;* \(#,##0.00\)"/>
    <numFmt numFmtId="170" formatCode="&quot;$&quot;* #,##0.00_);&quot;$&quot;* \(#,##0.00\);&quot;$&quot;* &quot;&quot;??_);_(@_)"/>
    <numFmt numFmtId="171" formatCode="_(* #,##0_);_(* \(#,##0\);_(* &quot; &quot;_);_(@_)"/>
    <numFmt numFmtId="172" formatCode="0000"/>
    <numFmt numFmtId="173" formatCode="#,##0\ ;\(#,##0\)"/>
    <numFmt numFmtId="174" formatCode="0.000"/>
  </numFmts>
  <fonts count="3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Times"/>
    </font>
    <font>
      <sz val="18"/>
      <name val="95 Helvetica Black"/>
    </font>
    <font>
      <sz val="10"/>
      <name val="Times"/>
    </font>
    <font>
      <sz val="11"/>
      <name val="Times"/>
    </font>
    <font>
      <sz val="14"/>
      <name val="Myriad Pro SemiCond"/>
    </font>
    <font>
      <sz val="11"/>
      <name val="Helvetica Neue Bold Condensed"/>
    </font>
    <font>
      <sz val="12"/>
      <name val="Myriad Pro Bold SemiCond"/>
    </font>
    <font>
      <sz val="13"/>
      <color indexed="10"/>
      <name val="Times"/>
    </font>
    <font>
      <sz val="12"/>
      <name val="Helvetica Neue Bold Condensed"/>
    </font>
    <font>
      <sz val="14"/>
      <name val="Myriad Pro Bold SemiCond"/>
    </font>
    <font>
      <u/>
      <sz val="11"/>
      <color theme="10"/>
      <name val="Aptos Narrow"/>
      <family val="2"/>
      <scheme val="minor"/>
    </font>
    <font>
      <sz val="16"/>
      <name val="Times"/>
    </font>
    <font>
      <u/>
      <sz val="16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Helvetica Neue Bold Condensed"/>
    </font>
    <font>
      <sz val="14"/>
      <name val="Times"/>
    </font>
    <font>
      <sz val="10"/>
      <name val="Verdana"/>
      <family val="2"/>
    </font>
    <font>
      <b/>
      <sz val="14"/>
      <name val="Helvetica Neue Bold Condensed"/>
    </font>
    <font>
      <b/>
      <sz val="14"/>
      <color rgb="FF000000"/>
      <name val="MyriadPro-BoldSemiCn"/>
    </font>
    <font>
      <sz val="14"/>
      <name val="MyriadPro-BoldSemiCn"/>
    </font>
    <font>
      <sz val="14"/>
      <color rgb="FF000000"/>
      <name val="MyriadPro-BoldSemiCn"/>
    </font>
    <font>
      <b/>
      <sz val="14"/>
      <name val="MyriadPro-BoldSemiCn"/>
    </font>
    <font>
      <b/>
      <sz val="12"/>
      <color indexed="8"/>
      <name val="Times"/>
    </font>
    <font>
      <sz val="12"/>
      <color indexed="8"/>
      <name val="Times"/>
    </font>
    <font>
      <sz val="13"/>
      <color indexed="8"/>
      <name val="Times"/>
    </font>
    <font>
      <i/>
      <sz val="12"/>
      <color indexed="8"/>
      <name val="Times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37" fontId="3" fillId="0" borderId="0" applyNumberFormat="0" applyProtection="0">
      <alignment horizontal="left"/>
      <protection locked="0"/>
    </xf>
    <xf numFmtId="37" fontId="4" fillId="0" borderId="0" applyNumberFormat="0" applyProtection="0">
      <alignment horizontal="left"/>
      <protection locked="0"/>
    </xf>
    <xf numFmtId="37" fontId="5" fillId="0" borderId="0" applyNumberFormat="0" applyFill="0" applyBorder="0" applyProtection="0">
      <alignment horizontal="left"/>
      <protection locked="0"/>
    </xf>
    <xf numFmtId="165" fontId="4" fillId="0" borderId="0" applyFill="0" applyBorder="0" applyProtection="0">
      <alignment horizontal="right"/>
      <protection locked="0"/>
    </xf>
    <xf numFmtId="166" fontId="4" fillId="0" borderId="0" applyFill="0" applyBorder="0" applyProtection="0">
      <alignment horizontal="right"/>
      <protection locked="0"/>
    </xf>
    <xf numFmtId="0" fontId="1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</cellStyleXfs>
  <cellXfs count="134">
    <xf numFmtId="0" fontId="0" fillId="0" borderId="0" xfId="0"/>
    <xf numFmtId="37" fontId="2" fillId="0" borderId="0" xfId="3" applyFont="1" applyAlignment="1">
      <alignment horizontal="left" vertical="center"/>
      <protection locked="0"/>
    </xf>
    <xf numFmtId="43" fontId="6" fillId="0" borderId="0" xfId="1" applyFont="1" applyFill="1" applyAlignment="1" applyProtection="1">
      <alignment horizontal="left"/>
    </xf>
    <xf numFmtId="0" fontId="6" fillId="0" borderId="0" xfId="0" applyFont="1"/>
    <xf numFmtId="38" fontId="7" fillId="0" borderId="0" xfId="0" applyNumberFormat="1" applyFont="1" applyAlignment="1">
      <alignment vertical="top"/>
    </xf>
    <xf numFmtId="43" fontId="7" fillId="0" borderId="0" xfId="1" applyFont="1" applyFill="1" applyBorder="1" applyAlignment="1">
      <alignment vertical="top"/>
    </xf>
    <xf numFmtId="38" fontId="2" fillId="0" borderId="0" xfId="0" applyNumberFormat="1" applyFont="1"/>
    <xf numFmtId="43" fontId="2" fillId="0" borderId="0" xfId="1" applyFont="1" applyFill="1" applyBorder="1"/>
    <xf numFmtId="0" fontId="9" fillId="0" borderId="0" xfId="0" applyFont="1" applyAlignment="1">
      <alignment horizontal="center"/>
    </xf>
    <xf numFmtId="43" fontId="2" fillId="0" borderId="0" xfId="1" applyFont="1" applyFill="1"/>
    <xf numFmtId="167" fontId="2" fillId="0" borderId="0" xfId="6" applyNumberFormat="1" applyFont="1" applyFill="1" applyAlignment="1" applyProtection="1"/>
    <xf numFmtId="168" fontId="2" fillId="0" borderId="2" xfId="5" applyNumberFormat="1" applyFont="1" applyFill="1" applyBorder="1" applyAlignment="1">
      <protection locked="0"/>
    </xf>
    <xf numFmtId="168" fontId="2" fillId="0" borderId="0" xfId="5" applyNumberFormat="1" applyFont="1" applyFill="1" applyBorder="1" applyAlignment="1">
      <protection locked="0"/>
    </xf>
    <xf numFmtId="168" fontId="2" fillId="0" borderId="3" xfId="5" applyNumberFormat="1" applyFont="1" applyFill="1" applyBorder="1" applyAlignment="1">
      <protection locked="0"/>
    </xf>
    <xf numFmtId="169" fontId="2" fillId="0" borderId="4" xfId="6" applyNumberFormat="1" applyFont="1" applyFill="1" applyBorder="1" applyAlignment="1">
      <protection locked="0"/>
    </xf>
    <xf numFmtId="44" fontId="9" fillId="0" borderId="0" xfId="0" applyNumberFormat="1" applyFont="1" applyAlignment="1">
      <alignment horizontal="center"/>
    </xf>
    <xf numFmtId="170" fontId="2" fillId="0" borderId="0" xfId="6" applyNumberFormat="1" applyFont="1" applyFill="1" applyAlignment="1" applyProtection="1"/>
    <xf numFmtId="43" fontId="9" fillId="0" borderId="0" xfId="0" applyNumberFormat="1" applyFont="1" applyAlignment="1">
      <alignment horizontal="center"/>
    </xf>
    <xf numFmtId="165" fontId="2" fillId="0" borderId="0" xfId="5" applyFont="1" applyFill="1" applyAlignment="1" applyProtection="1"/>
    <xf numFmtId="38" fontId="2" fillId="0" borderId="0" xfId="0" applyNumberFormat="1" applyFont="1" applyAlignment="1">
      <alignment horizontal="left"/>
    </xf>
    <xf numFmtId="169" fontId="2" fillId="0" borderId="0" xfId="6" applyNumberFormat="1" applyFont="1" applyFill="1" applyBorder="1" applyAlignment="1">
      <protection locked="0"/>
    </xf>
    <xf numFmtId="38" fontId="4" fillId="0" borderId="0" xfId="0" applyNumberFormat="1" applyFont="1"/>
    <xf numFmtId="43" fontId="4" fillId="0" borderId="0" xfId="1" applyFont="1" applyFill="1"/>
    <xf numFmtId="38" fontId="10" fillId="0" borderId="1" xfId="0" applyNumberFormat="1" applyFont="1" applyBorder="1" applyAlignment="1">
      <alignment horizontal="center" wrapText="1"/>
    </xf>
    <xf numFmtId="38" fontId="10" fillId="0" borderId="1" xfId="0" applyNumberFormat="1" applyFont="1" applyBorder="1" applyAlignment="1">
      <alignment horizontal="center" vertical="top" wrapText="1"/>
    </xf>
    <xf numFmtId="168" fontId="2" fillId="0" borderId="1" xfId="5" applyNumberFormat="1" applyFont="1" applyFill="1" applyBorder="1" applyAlignment="1">
      <protection locked="0"/>
    </xf>
    <xf numFmtId="37" fontId="2" fillId="0" borderId="0" xfId="3" applyNumberFormat="1" applyFont="1">
      <alignment horizontal="left"/>
      <protection locked="0"/>
    </xf>
    <xf numFmtId="165" fontId="2" fillId="0" borderId="0" xfId="5" applyFont="1" applyFill="1" applyAlignment="1" applyProtection="1">
      <alignment horizontal="left"/>
    </xf>
    <xf numFmtId="43" fontId="2" fillId="0" borderId="0" xfId="0" applyNumberFormat="1" applyFont="1"/>
    <xf numFmtId="169" fontId="2" fillId="0" borderId="1" xfId="6" applyNumberFormat="1" applyFont="1" applyFill="1" applyBorder="1" applyAlignment="1">
      <protection locked="0"/>
    </xf>
    <xf numFmtId="169" fontId="2" fillId="0" borderId="5" xfId="6" applyNumberFormat="1" applyFont="1" applyFill="1" applyBorder="1" applyAlignment="1">
      <protection locked="0"/>
    </xf>
    <xf numFmtId="37" fontId="10" fillId="0" borderId="1" xfId="3" applyFont="1" applyBorder="1" applyAlignment="1">
      <alignment horizontal="center" vertical="top" wrapText="1"/>
      <protection locked="0"/>
    </xf>
    <xf numFmtId="167" fontId="2" fillId="0" borderId="4" xfId="6" applyNumberFormat="1" applyFont="1" applyFill="1" applyBorder="1" applyAlignment="1" applyProtection="1"/>
    <xf numFmtId="37" fontId="7" fillId="0" borderId="0" xfId="3" applyFont="1" applyAlignment="1">
      <alignment horizontal="center" vertical="top"/>
      <protection locked="0"/>
    </xf>
    <xf numFmtId="37" fontId="2" fillId="0" borderId="0" xfId="0" applyNumberFormat="1" applyFont="1"/>
    <xf numFmtId="37" fontId="10" fillId="0" borderId="1" xfId="3" applyFont="1" applyBorder="1" applyAlignment="1">
      <alignment horizontal="center" wrapText="1"/>
      <protection locked="0"/>
    </xf>
    <xf numFmtId="167" fontId="9" fillId="0" borderId="0" xfId="0" applyNumberFormat="1" applyFont="1" applyAlignment="1">
      <alignment horizontal="center"/>
    </xf>
    <xf numFmtId="0" fontId="2" fillId="0" borderId="0" xfId="6" applyNumberFormat="1" applyFont="1" applyFill="1" applyAlignment="1" applyProtection="1"/>
    <xf numFmtId="0" fontId="2" fillId="0" borderId="3" xfId="5" applyNumberFormat="1" applyFont="1" applyFill="1" applyBorder="1" applyAlignment="1">
      <protection locked="0"/>
    </xf>
    <xf numFmtId="0" fontId="2" fillId="0" borderId="1" xfId="5" applyNumberFormat="1" applyFont="1" applyFill="1" applyBorder="1" applyAlignment="1">
      <protection locked="0"/>
    </xf>
    <xf numFmtId="0" fontId="2" fillId="0" borderId="0" xfId="1" applyNumberFormat="1" applyFont="1" applyFill="1" applyAlignment="1" applyProtection="1"/>
    <xf numFmtId="0" fontId="2" fillId="0" borderId="2" xfId="5" applyNumberFormat="1" applyFont="1" applyFill="1" applyBorder="1" applyAlignment="1">
      <protection locked="0"/>
    </xf>
    <xf numFmtId="0" fontId="2" fillId="0" borderId="4" xfId="6" applyNumberFormat="1" applyFont="1" applyFill="1" applyBorder="1" applyAlignment="1">
      <protection locked="0"/>
    </xf>
    <xf numFmtId="0" fontId="2" fillId="0" borderId="4" xfId="6" applyNumberFormat="1" applyFont="1" applyFill="1" applyBorder="1" applyAlignment="1" applyProtection="1"/>
    <xf numFmtId="38" fontId="7" fillId="0" borderId="0" xfId="0" applyNumberFormat="1" applyFont="1"/>
    <xf numFmtId="0" fontId="15" fillId="0" borderId="0" xfId="0" applyFont="1"/>
    <xf numFmtId="171" fontId="17" fillId="0" borderId="0" xfId="0" applyNumberFormat="1" applyFont="1"/>
    <xf numFmtId="39" fontId="17" fillId="0" borderId="1" xfId="0" applyNumberFormat="1" applyFont="1" applyBorder="1" applyAlignment="1">
      <alignment horizontal="center" wrapText="1"/>
    </xf>
    <xf numFmtId="39" fontId="17" fillId="0" borderId="1" xfId="0" applyNumberFormat="1" applyFont="1" applyBorder="1" applyAlignment="1">
      <alignment horizontal="center"/>
    </xf>
    <xf numFmtId="171" fontId="16" fillId="0" borderId="0" xfId="0" applyNumberFormat="1" applyFont="1"/>
    <xf numFmtId="171" fontId="17" fillId="0" borderId="0" xfId="0" applyNumberFormat="1" applyFont="1" applyAlignment="1">
      <alignment horizontal="left" indent="1"/>
    </xf>
    <xf numFmtId="39" fontId="17" fillId="0" borderId="0" xfId="1" applyNumberFormat="1" applyFont="1" applyFill="1" applyAlignment="1"/>
    <xf numFmtId="39" fontId="17" fillId="0" borderId="0" xfId="1" applyNumberFormat="1" applyFont="1" applyFill="1"/>
    <xf numFmtId="171" fontId="17" fillId="0" borderId="0" xfId="0" applyNumberFormat="1" applyFont="1" applyAlignment="1">
      <alignment horizontal="left" indent="2"/>
    </xf>
    <xf numFmtId="39" fontId="17" fillId="0" borderId="3" xfId="1" applyNumberFormat="1" applyFont="1" applyFill="1" applyBorder="1" applyAlignment="1"/>
    <xf numFmtId="39" fontId="17" fillId="0" borderId="4" xfId="1" applyNumberFormat="1" applyFont="1" applyFill="1" applyBorder="1" applyAlignment="1"/>
    <xf numFmtId="49" fontId="18" fillId="0" borderId="1" xfId="0" applyNumberFormat="1" applyFont="1" applyBorder="1" applyAlignment="1">
      <alignment horizontal="center" wrapText="1"/>
    </xf>
    <xf numFmtId="170" fontId="19" fillId="0" borderId="0" xfId="6" applyNumberFormat="1" applyFont="1" applyFill="1" applyAlignment="1" applyProtection="1"/>
    <xf numFmtId="169" fontId="19" fillId="0" borderId="4" xfId="6" applyNumberFormat="1" applyFont="1" applyFill="1" applyBorder="1" applyAlignment="1">
      <protection locked="0"/>
    </xf>
    <xf numFmtId="0" fontId="18" fillId="0" borderId="1" xfId="0" applyFont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wrapText="1"/>
    </xf>
    <xf numFmtId="44" fontId="19" fillId="0" borderId="0" xfId="8" applyFont="1" applyFill="1" applyAlignment="1" applyProtection="1">
      <alignment horizontal="right"/>
    </xf>
    <xf numFmtId="167" fontId="19" fillId="0" borderId="0" xfId="6" applyNumberFormat="1" applyFont="1" applyFill="1" applyAlignment="1" applyProtection="1"/>
    <xf numFmtId="2" fontId="19" fillId="0" borderId="0" xfId="6" applyNumberFormat="1" applyFont="1" applyFill="1" applyAlignment="1" applyProtection="1"/>
    <xf numFmtId="38" fontId="25" fillId="0" borderId="6" xfId="9" applyNumberFormat="1" applyFont="1" applyBorder="1" applyAlignment="1">
      <alignment horizontal="center" vertical="top"/>
    </xf>
    <xf numFmtId="172" fontId="23" fillId="0" borderId="6" xfId="9" applyNumberFormat="1" applyFont="1" applyBorder="1" applyAlignment="1">
      <alignment horizontal="center" vertical="center"/>
    </xf>
    <xf numFmtId="49" fontId="23" fillId="0" borderId="6" xfId="9" applyNumberFormat="1" applyFont="1" applyBorder="1" applyAlignment="1">
      <alignment horizontal="center" vertical="center"/>
    </xf>
    <xf numFmtId="0" fontId="23" fillId="0" borderId="6" xfId="9" applyFont="1" applyBorder="1" applyAlignment="1">
      <alignment horizontal="center" vertical="center"/>
    </xf>
    <xf numFmtId="167" fontId="23" fillId="0" borderId="6" xfId="6" applyNumberFormat="1" applyFont="1" applyFill="1" applyBorder="1" applyAlignment="1" applyProtection="1">
      <alignment horizontal="center" vertical="center"/>
    </xf>
    <xf numFmtId="0" fontId="23" fillId="0" borderId="6" xfId="9" applyFont="1" applyBorder="1" applyAlignment="1">
      <alignment vertical="center" wrapText="1"/>
    </xf>
    <xf numFmtId="0" fontId="23" fillId="0" borderId="6" xfId="9" applyFont="1" applyBorder="1" applyAlignment="1">
      <alignment horizontal="center" vertical="center" wrapText="1"/>
    </xf>
    <xf numFmtId="38" fontId="10" fillId="0" borderId="0" xfId="0" applyNumberFormat="1" applyFont="1"/>
    <xf numFmtId="4" fontId="7" fillId="0" borderId="1" xfId="0" applyNumberFormat="1" applyFont="1" applyBorder="1" applyAlignment="1">
      <alignment horizontal="left" vertical="top"/>
    </xf>
    <xf numFmtId="37" fontId="7" fillId="0" borderId="0" xfId="3" applyFont="1" applyAlignment="1" applyProtection="1">
      <alignment vertical="top"/>
    </xf>
    <xf numFmtId="0" fontId="18" fillId="0" borderId="0" xfId="0" applyFont="1" applyAlignment="1">
      <alignment horizontal="center" vertical="top"/>
    </xf>
    <xf numFmtId="174" fontId="2" fillId="0" borderId="0" xfId="0" applyNumberFormat="1" applyFont="1" applyAlignment="1">
      <alignment horizontal="center"/>
    </xf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27" fillId="0" borderId="0" xfId="0" applyFont="1" applyAlignment="1">
      <alignment vertical="top"/>
    </xf>
    <xf numFmtId="170" fontId="2" fillId="0" borderId="0" xfId="6" applyNumberFormat="1" applyFont="1" applyAlignment="1" applyProtection="1"/>
    <xf numFmtId="168" fontId="2" fillId="0" borderId="3" xfId="5" applyNumberFormat="1" applyFont="1" applyBorder="1" applyAlignment="1">
      <protection locked="0"/>
    </xf>
    <xf numFmtId="168" fontId="27" fillId="0" borderId="4" xfId="0" applyNumberFormat="1" applyFont="1" applyBorder="1"/>
    <xf numFmtId="17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30" fillId="0" borderId="0" xfId="0" quotePrefix="1" applyFont="1"/>
    <xf numFmtId="0" fontId="14" fillId="0" borderId="0" xfId="7" quotePrefix="1" applyFont="1"/>
    <xf numFmtId="0" fontId="14" fillId="0" borderId="0" xfId="7" applyFont="1"/>
    <xf numFmtId="0" fontId="30" fillId="0" borderId="0" xfId="0" applyFont="1"/>
    <xf numFmtId="0" fontId="0" fillId="0" borderId="0" xfId="0" applyAlignment="1">
      <alignment wrapText="1"/>
    </xf>
    <xf numFmtId="37" fontId="2" fillId="0" borderId="0" xfId="3" applyFont="1" applyAlignment="1">
      <alignment horizontal="left" vertical="center" wrapText="1"/>
      <protection locked="0"/>
    </xf>
    <xf numFmtId="39" fontId="2" fillId="0" borderId="0" xfId="6" applyNumberFormat="1" applyFont="1" applyFill="1" applyAlignment="1" applyProtection="1"/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wrapText="1"/>
    </xf>
    <xf numFmtId="0" fontId="21" fillId="0" borderId="0" xfId="0" applyFont="1"/>
    <xf numFmtId="0" fontId="18" fillId="0" borderId="0" xfId="0" applyFont="1"/>
    <xf numFmtId="38" fontId="14" fillId="0" borderId="0" xfId="7" applyNumberFormat="1" applyFont="1" applyAlignment="1">
      <alignment horizontal="left"/>
    </xf>
    <xf numFmtId="165" fontId="2" fillId="0" borderId="0" xfId="5" applyFont="1" applyFill="1" applyAlignment="1" applyProtection="1"/>
    <xf numFmtId="38" fontId="2" fillId="0" borderId="0" xfId="0" applyNumberFormat="1" applyFont="1"/>
    <xf numFmtId="38" fontId="1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8" fontId="2" fillId="0" borderId="0" xfId="0" applyNumberFormat="1" applyFont="1" applyAlignment="1">
      <alignment horizontal="left"/>
    </xf>
    <xf numFmtId="38" fontId="13" fillId="0" borderId="0" xfId="0" applyNumberFormat="1" applyFont="1"/>
    <xf numFmtId="49" fontId="6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164" fontId="1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5" fontId="2" fillId="0" borderId="0" xfId="5" applyFont="1" applyFill="1" applyAlignment="1" applyProtection="1">
      <alignment horizontal="left"/>
    </xf>
    <xf numFmtId="0" fontId="15" fillId="0" borderId="0" xfId="0" applyFont="1" applyAlignment="1">
      <alignment horizontal="left"/>
    </xf>
    <xf numFmtId="171" fontId="16" fillId="0" borderId="0" xfId="0" applyNumberFormat="1" applyFont="1" applyAlignment="1">
      <alignment horizontal="center"/>
    </xf>
    <xf numFmtId="171" fontId="16" fillId="0" borderId="0" xfId="0" applyNumberFormat="1" applyFont="1" applyAlignment="1">
      <alignment horizontal="left"/>
    </xf>
    <xf numFmtId="171" fontId="16" fillId="0" borderId="0" xfId="0" applyNumberFormat="1" applyFont="1"/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38" fontId="14" fillId="0" borderId="0" xfId="7" applyNumberFormat="1" applyFont="1" applyFill="1" applyAlignment="1">
      <alignment horizontal="left"/>
    </xf>
    <xf numFmtId="0" fontId="22" fillId="0" borderId="0" xfId="9" applyFont="1" applyAlignment="1">
      <alignment horizontal="left" vertical="center"/>
    </xf>
    <xf numFmtId="0" fontId="24" fillId="0" borderId="0" xfId="9" applyFont="1" applyAlignment="1">
      <alignment horizontal="left" vertical="center"/>
    </xf>
    <xf numFmtId="0" fontId="24" fillId="0" borderId="0" xfId="9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173" fontId="19" fillId="0" borderId="0" xfId="0" quotePrefix="1" applyNumberFormat="1" applyFont="1" applyAlignment="1">
      <alignment horizontal="left"/>
    </xf>
    <xf numFmtId="0" fontId="27" fillId="0" borderId="0" xfId="0" applyFont="1" applyAlignment="1">
      <alignment horizontal="left" vertical="top"/>
    </xf>
    <xf numFmtId="0" fontId="26" fillId="0" borderId="0" xfId="0" applyFont="1"/>
    <xf numFmtId="0" fontId="29" fillId="0" borderId="0" xfId="0" applyFont="1" applyAlignment="1">
      <alignment horizontal="left" vertical="top"/>
    </xf>
    <xf numFmtId="164" fontId="8" fillId="0" borderId="2" xfId="0" applyNumberFormat="1" applyFont="1" applyBorder="1" applyAlignment="1">
      <alignment horizontal="left"/>
    </xf>
  </cellXfs>
  <cellStyles count="10">
    <cellStyle name="01: Main Header" xfId="2" xr:uid="{734641E8-F0CD-4259-9F83-89D1C546D022}"/>
    <cellStyle name="02: SubHead (amts in thou)" xfId="4" xr:uid="{8EB6D126-C0F9-4ABE-B8DD-731A0418E0A7}"/>
    <cellStyle name="05: Body Text" xfId="3" xr:uid="{E6083682-AE70-4832-AA41-C4D18B7D2CE3}"/>
    <cellStyle name="06: Number" xfId="5" xr:uid="{621B6145-F58B-4DD8-96C1-F2938398CB0F}"/>
    <cellStyle name="07: Number w/$" xfId="6" xr:uid="{35C6B568-8087-423D-8293-03448BA1730C}"/>
    <cellStyle name="Comma" xfId="1" builtinId="3"/>
    <cellStyle name="Currency 2" xfId="8" xr:uid="{77B91C46-F955-4133-A7EA-8F9F0AF83B4C}"/>
    <cellStyle name="Hyperlink" xfId="7" builtinId="8"/>
    <cellStyle name="Normal" xfId="0" builtinId="0"/>
    <cellStyle name="Normal 2" xfId="9" xr:uid="{931FB6A2-0FB1-4644-B22D-E65F70477F11}"/>
  </cellStyles>
  <dxfs count="1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4469-5503-401E-B609-860201048F75}">
  <dimension ref="A1:A13"/>
  <sheetViews>
    <sheetView tabSelected="1" workbookViewId="0"/>
  </sheetViews>
  <sheetFormatPr defaultColWidth="0" defaultRowHeight="14.4" zeroHeight="1"/>
  <cols>
    <col min="1" max="1" width="209.3125" bestFit="1" customWidth="1"/>
    <col min="2" max="16384" width="8.83984375" hidden="1"/>
  </cols>
  <sheetData>
    <row r="1" spans="1:1" s="45" customFormat="1" ht="21.3">
      <c r="A1" s="87" t="s">
        <v>117</v>
      </c>
    </row>
    <row r="2" spans="1:1" s="45" customFormat="1" ht="21.3">
      <c r="A2" s="88" t="s">
        <v>118</v>
      </c>
    </row>
    <row r="3" spans="1:1" s="45" customFormat="1" ht="21.3">
      <c r="A3" s="88" t="s">
        <v>119</v>
      </c>
    </row>
    <row r="4" spans="1:1" s="45" customFormat="1" ht="21.3">
      <c r="A4" s="88" t="s">
        <v>142</v>
      </c>
    </row>
    <row r="5" spans="1:1" s="45" customFormat="1" ht="21.3">
      <c r="A5" s="88" t="s">
        <v>144</v>
      </c>
    </row>
    <row r="6" spans="1:1" s="45" customFormat="1" ht="21.3">
      <c r="A6" s="88" t="s">
        <v>174</v>
      </c>
    </row>
    <row r="7" spans="1:1" s="45" customFormat="1" ht="21.3">
      <c r="A7" s="88" t="s">
        <v>175</v>
      </c>
    </row>
    <row r="8" spans="1:1" s="45" customFormat="1" ht="21.3">
      <c r="A8" s="88" t="s">
        <v>120</v>
      </c>
    </row>
    <row r="9" spans="1:1" s="45" customFormat="1" ht="21.3">
      <c r="A9" s="89" t="s">
        <v>121</v>
      </c>
    </row>
    <row r="10" spans="1:1" s="45" customFormat="1" ht="21.3">
      <c r="A10" s="88" t="s">
        <v>123</v>
      </c>
    </row>
    <row r="11" spans="1:1" s="45" customFormat="1" ht="21.3">
      <c r="A11" s="88" t="s">
        <v>122</v>
      </c>
    </row>
    <row r="12" spans="1:1" ht="21.3">
      <c r="A12" s="89" t="s">
        <v>217</v>
      </c>
    </row>
    <row r="13" spans="1:1" ht="21.3">
      <c r="A13" s="90" t="s">
        <v>218</v>
      </c>
    </row>
  </sheetData>
  <hyperlinks>
    <hyperlink ref="A2" location="'EXHIBIT I'!A1" display="Texas Broadband Development Office (909)  EXHIBIT I Combined Balance Sheet/Statement of Net Position – Governmental Funds" xr:uid="{159D81C3-4739-402E-9842-69E788BF330A}"/>
    <hyperlink ref="A3" location="'EXHIBIT II'!A1" display="Texas Broadband Development Office (909)  EXHIBIT II   Combined Statement of Revenues, Expenditures and Changes in Fund Balances/Statement of Activities – Governmental Funds" xr:uid="{EA445CBE-47A7-4DA3-A65C-56608EF4FB25}"/>
    <hyperlink ref="A8" location="'EXHIBIT A-1'!A1" display="Texas Broadband Development Office (909)  EXHIBIT A-1  Combined Balance Sheet/Statement of Net Position – Governmental Funds" xr:uid="{62F41685-ECFC-431A-9BDF-85AEE124CEAE}"/>
    <hyperlink ref="A9" location="'EXIBIT A-2'!A1" display="Texas Broadband Development Office (909)  EXHIBIT A-2  Combined Statement of Revenues, Expenditures and Changes in Fund Balances/Statement of Activities – Governmental Funds" xr:uid="{6E127D79-9C40-443F-AA6A-DF39AB288081}"/>
    <hyperlink ref="A11" location="'EXHIBIT B-2'!A1" display="Texas Broadband Development Office (909)  EXHIBIT B-2  Combined Statement of Revenues, Expenditures and Changes in Fund Balances/Statement of Activities – Special Revenue Funds" xr:uid="{C5A2312B-0187-409A-BEAD-D0049E0D62B5}"/>
    <hyperlink ref="A10" location="'EXHIBIT B-1'!A1" display="Texas Broadband Development Office (909)  EXHIBIT B-1 Combined Balance Sheet/Statement of Net Position – Special Revenue Funds" xr:uid="{346FDA0E-B779-4EAA-9F46-2654DC7A3CA1}"/>
    <hyperlink ref="A4" location="'Note 2'!A1" display="Note 2: Capital Assets" xr:uid="{E899D0CE-995F-4ECC-A4F3-21B8728E36AA}"/>
    <hyperlink ref="A5" location="'Note 5'!A1" display="Note 5: Long-Term Liabilities" xr:uid="{DE3A6DF3-3C51-4501-9DF3-CC8CD5A7F9E0}"/>
    <hyperlink ref="A6" location="'Note 8'!A1" display="Note 8: Leases" xr:uid="{D67307C2-FDEB-47FC-854E-545FA4949A16}"/>
    <hyperlink ref="A7" location="'Note 32'!A1" display="NOTE 32: Governmental Fund Balances" xr:uid="{33522B4D-CF36-4AFE-B870-461E324013F9}"/>
    <hyperlink ref="A12" location="'Schedule 1A'!A1" display="'Texas Broadband Development Office (909) Schedule 1A Schedule of Expenditures of Federal Awards           " xr:uid="{AAF02300-D11E-4A26-AC2C-7E19B05049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A0BF-7E2B-406E-9221-19FF8AA61523}">
  <dimension ref="A1:M49"/>
  <sheetViews>
    <sheetView workbookViewId="0">
      <selection sqref="A1:XFD1"/>
    </sheetView>
  </sheetViews>
  <sheetFormatPr defaultColWidth="0" defaultRowHeight="15.3" zeroHeight="1"/>
  <cols>
    <col min="1" max="1" width="54" style="6" customWidth="1"/>
    <col min="2" max="2" width="17.41796875" style="6" bestFit="1" customWidth="1"/>
    <col min="3" max="3" width="20.41796875" style="6" bestFit="1" customWidth="1"/>
    <col min="4" max="4" width="18.68359375" style="6" bestFit="1" customWidth="1"/>
    <col min="5" max="5" width="17.41796875" style="6" customWidth="1"/>
    <col min="6" max="6" width="16.83984375" style="6" bestFit="1" customWidth="1"/>
    <col min="7" max="7" width="19.15625" style="6" bestFit="1" customWidth="1"/>
    <col min="8" max="8" width="16.83984375" style="9" hidden="1" customWidth="1"/>
    <col min="9" max="9" width="19.15625" style="6" hidden="1" customWidth="1"/>
    <col min="10" max="13" width="0" style="6" hidden="1" customWidth="1"/>
    <col min="14" max="16384" width="11.41796875" style="6" hidden="1"/>
  </cols>
  <sheetData>
    <row r="1" spans="1:13" s="106" customFormat="1">
      <c r="A1" s="106" t="s">
        <v>118</v>
      </c>
    </row>
    <row r="2" spans="1:13" s="3" customFormat="1" ht="17.399999999999999">
      <c r="A2" s="109" t="s">
        <v>47</v>
      </c>
      <c r="B2" s="109"/>
      <c r="C2" s="109"/>
      <c r="D2" s="109"/>
      <c r="E2" s="109"/>
      <c r="F2" s="109"/>
      <c r="G2" s="109"/>
      <c r="H2" s="2"/>
    </row>
    <row r="3" spans="1:13" s="4" customFormat="1" ht="45">
      <c r="A3" s="44" t="s">
        <v>114</v>
      </c>
      <c r="B3" s="23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5"/>
    </row>
    <row r="4" spans="1:13" ht="16.2">
      <c r="A4" s="110" t="s">
        <v>6</v>
      </c>
      <c r="B4" s="110"/>
      <c r="C4" s="110"/>
      <c r="D4" s="110"/>
      <c r="E4" s="110"/>
      <c r="F4" s="110"/>
      <c r="G4" s="110"/>
      <c r="H4" s="7"/>
      <c r="I4" s="8"/>
    </row>
    <row r="5" spans="1:13" ht="16.2">
      <c r="A5" s="104" t="s">
        <v>7</v>
      </c>
      <c r="B5" s="104"/>
      <c r="C5" s="104"/>
      <c r="D5" s="104"/>
      <c r="E5" s="104"/>
      <c r="F5" s="104"/>
      <c r="G5" s="104"/>
      <c r="I5" s="8"/>
    </row>
    <row r="6" spans="1:13" ht="16.2">
      <c r="A6" s="104" t="s">
        <v>8</v>
      </c>
      <c r="B6" s="104"/>
      <c r="C6" s="104"/>
      <c r="D6" s="104"/>
      <c r="E6" s="104"/>
      <c r="F6" s="104"/>
      <c r="G6" s="104"/>
      <c r="I6" s="8"/>
    </row>
    <row r="7" spans="1:13" ht="16.2">
      <c r="A7" s="6" t="s">
        <v>10</v>
      </c>
      <c r="B7" s="10">
        <v>51613887.899999999</v>
      </c>
      <c r="C7" s="10">
        <v>1364408084.03</v>
      </c>
      <c r="D7" s="10">
        <v>1416021971.9300001</v>
      </c>
      <c r="E7" s="10" t="s">
        <v>216</v>
      </c>
      <c r="F7" s="10" t="s">
        <v>216</v>
      </c>
      <c r="G7" s="10">
        <v>1416021971.9300001</v>
      </c>
      <c r="I7" s="8"/>
    </row>
    <row r="8" spans="1:13" ht="16.2">
      <c r="A8" s="6" t="s">
        <v>11</v>
      </c>
      <c r="B8" s="10">
        <v>5753309.3499999996</v>
      </c>
      <c r="C8" s="10" t="s">
        <v>216</v>
      </c>
      <c r="D8" s="10">
        <v>5753309.3499999996</v>
      </c>
      <c r="E8" s="10" t="s">
        <v>216</v>
      </c>
      <c r="F8" s="10" t="s">
        <v>216</v>
      </c>
      <c r="G8" s="10">
        <v>5753309.3499999996</v>
      </c>
      <c r="I8" s="8"/>
    </row>
    <row r="9" spans="1:13" ht="16.2">
      <c r="A9" s="6" t="s">
        <v>12</v>
      </c>
      <c r="B9" s="11">
        <v>57367197.25</v>
      </c>
      <c r="C9" s="11">
        <v>1364408084.03</v>
      </c>
      <c r="D9" s="11">
        <v>1421775281.28</v>
      </c>
      <c r="E9" s="11">
        <v>0</v>
      </c>
      <c r="F9" s="11">
        <v>0</v>
      </c>
      <c r="G9" s="11">
        <v>1421775281.28</v>
      </c>
      <c r="I9" s="8"/>
    </row>
    <row r="10" spans="1:13" ht="16.2">
      <c r="A10" s="104" t="s">
        <v>13</v>
      </c>
      <c r="B10" s="104"/>
      <c r="C10" s="104"/>
      <c r="D10" s="104"/>
      <c r="E10" s="104"/>
      <c r="F10" s="104"/>
      <c r="G10" s="104"/>
      <c r="I10" s="8"/>
    </row>
    <row r="11" spans="1:13" ht="16.2">
      <c r="A11" s="104" t="s">
        <v>14</v>
      </c>
      <c r="B11" s="104"/>
      <c r="C11" s="104"/>
      <c r="D11" s="104"/>
      <c r="E11" s="104"/>
      <c r="F11" s="104"/>
      <c r="G11" s="104"/>
      <c r="I11" s="8"/>
    </row>
    <row r="12" spans="1:13" ht="16.2">
      <c r="A12" s="6" t="s">
        <v>15</v>
      </c>
      <c r="B12" s="12">
        <v>0</v>
      </c>
      <c r="C12" s="12">
        <v>0</v>
      </c>
      <c r="D12" s="12">
        <v>0</v>
      </c>
      <c r="E12" s="12">
        <v>1182340.55</v>
      </c>
      <c r="F12" s="12">
        <v>0</v>
      </c>
      <c r="G12" s="12">
        <v>1182340.55</v>
      </c>
      <c r="I12" s="8"/>
    </row>
    <row r="13" spans="1:13" ht="16.2">
      <c r="A13" s="6" t="s">
        <v>16</v>
      </c>
      <c r="B13" s="12">
        <v>0</v>
      </c>
      <c r="C13" s="12">
        <v>0</v>
      </c>
      <c r="D13" s="12">
        <v>0</v>
      </c>
      <c r="E13" s="12">
        <v>-394113.49</v>
      </c>
      <c r="F13" s="12">
        <v>0</v>
      </c>
      <c r="G13" s="12">
        <v>-394113.49</v>
      </c>
      <c r="I13" s="8"/>
    </row>
    <row r="14" spans="1:13" ht="16.2">
      <c r="A14" s="6" t="s">
        <v>17</v>
      </c>
      <c r="B14" s="13">
        <v>0</v>
      </c>
      <c r="C14" s="13">
        <v>0</v>
      </c>
      <c r="D14" s="13">
        <v>0</v>
      </c>
      <c r="E14" s="13">
        <v>788227.06</v>
      </c>
      <c r="F14" s="13">
        <v>0</v>
      </c>
      <c r="G14" s="13">
        <v>788227.06</v>
      </c>
      <c r="I14" s="8"/>
    </row>
    <row r="15" spans="1:13" ht="16.5" thickBot="1">
      <c r="A15" s="6" t="s">
        <v>18</v>
      </c>
      <c r="B15" s="14">
        <v>57367197.25</v>
      </c>
      <c r="C15" s="14">
        <v>1364408084.03</v>
      </c>
      <c r="D15" s="14">
        <v>1421775281.28</v>
      </c>
      <c r="E15" s="14">
        <v>788227.06</v>
      </c>
      <c r="F15" s="14">
        <v>0</v>
      </c>
      <c r="G15" s="14">
        <v>1422563508.3399999</v>
      </c>
      <c r="I15" s="15"/>
    </row>
    <row r="16" spans="1:13" ht="16.5" thickTop="1">
      <c r="A16" s="110" t="s">
        <v>19</v>
      </c>
      <c r="B16" s="110"/>
      <c r="C16" s="110"/>
      <c r="D16" s="110"/>
      <c r="E16" s="110"/>
      <c r="F16" s="110"/>
      <c r="G16" s="110"/>
      <c r="I16" s="8"/>
      <c r="M16" s="6" t="s">
        <v>9</v>
      </c>
    </row>
    <row r="17" spans="1:9" ht="16.2">
      <c r="A17" s="104" t="s">
        <v>20</v>
      </c>
      <c r="B17" s="104"/>
      <c r="C17" s="104"/>
      <c r="D17" s="104"/>
      <c r="E17" s="104"/>
      <c r="F17" s="104"/>
      <c r="G17" s="104"/>
      <c r="I17" s="8"/>
    </row>
    <row r="18" spans="1:9" ht="16.2">
      <c r="A18" s="104" t="s">
        <v>21</v>
      </c>
      <c r="B18" s="104"/>
      <c r="C18" s="104"/>
      <c r="D18" s="104"/>
      <c r="E18" s="104"/>
      <c r="F18" s="104"/>
      <c r="G18" s="104"/>
      <c r="I18" s="8"/>
    </row>
    <row r="19" spans="1:9" ht="16.2">
      <c r="A19" s="6" t="s">
        <v>22</v>
      </c>
      <c r="B19" s="16">
        <v>2480561.86</v>
      </c>
      <c r="C19" s="16">
        <v>0</v>
      </c>
      <c r="D19" s="16">
        <v>2480561.86</v>
      </c>
      <c r="E19" s="16">
        <v>0</v>
      </c>
      <c r="F19" s="16">
        <v>0</v>
      </c>
      <c r="G19" s="16">
        <v>2480561.86</v>
      </c>
      <c r="I19" s="8"/>
    </row>
    <row r="20" spans="1:9" ht="16.2">
      <c r="A20" s="6" t="s">
        <v>23</v>
      </c>
      <c r="B20" s="10">
        <v>173629.25</v>
      </c>
      <c r="C20" s="10">
        <v>0</v>
      </c>
      <c r="D20" s="10">
        <v>173629.25</v>
      </c>
      <c r="E20" s="10" t="s">
        <v>216</v>
      </c>
      <c r="F20" s="10" t="s">
        <v>216</v>
      </c>
      <c r="G20" s="9">
        <v>173629.25</v>
      </c>
      <c r="I20" s="8"/>
    </row>
    <row r="21" spans="1:9" ht="16.2">
      <c r="A21" s="6" t="s">
        <v>24</v>
      </c>
      <c r="B21" s="10" t="s">
        <v>216</v>
      </c>
      <c r="C21" s="10" t="s">
        <v>216</v>
      </c>
      <c r="D21" s="10" t="s">
        <v>216</v>
      </c>
      <c r="E21" s="10" t="s">
        <v>216</v>
      </c>
      <c r="F21" s="10">
        <v>3399.79</v>
      </c>
      <c r="G21" s="10">
        <v>3399.79</v>
      </c>
      <c r="I21" s="8"/>
    </row>
    <row r="22" spans="1:9" ht="16.2">
      <c r="A22" s="6" t="s">
        <v>25</v>
      </c>
      <c r="B22" s="10">
        <v>30087.739999999998</v>
      </c>
      <c r="C22" s="10">
        <v>0</v>
      </c>
      <c r="D22" s="10">
        <v>30087.739999999998</v>
      </c>
      <c r="E22" s="10">
        <v>0</v>
      </c>
      <c r="F22" s="10" t="s">
        <v>216</v>
      </c>
      <c r="G22" s="10">
        <v>60175.479999999996</v>
      </c>
      <c r="I22" s="8"/>
    </row>
    <row r="23" spans="1:9" ht="16.2">
      <c r="A23" s="6" t="s">
        <v>26</v>
      </c>
      <c r="B23" s="10" t="s">
        <v>216</v>
      </c>
      <c r="C23" s="10" t="s">
        <v>216</v>
      </c>
      <c r="D23" s="10" t="s">
        <v>216</v>
      </c>
      <c r="E23" s="10" t="s">
        <v>216</v>
      </c>
      <c r="F23" s="10">
        <v>85381.41</v>
      </c>
      <c r="G23" s="10">
        <v>85381.41</v>
      </c>
      <c r="I23" s="8"/>
    </row>
    <row r="24" spans="1:9" ht="16.2">
      <c r="A24" s="6" t="s">
        <v>27</v>
      </c>
      <c r="B24" s="10" t="s">
        <v>216</v>
      </c>
      <c r="C24" s="10" t="s">
        <v>216</v>
      </c>
      <c r="D24" s="10" t="s">
        <v>216</v>
      </c>
      <c r="E24" s="10" t="s">
        <v>216</v>
      </c>
      <c r="F24" s="10">
        <v>392056.31</v>
      </c>
      <c r="G24" s="10">
        <v>392056.31</v>
      </c>
      <c r="I24" s="8"/>
    </row>
    <row r="25" spans="1:9" ht="16.2">
      <c r="A25" s="6" t="s">
        <v>28</v>
      </c>
      <c r="B25" s="13">
        <v>2684278.85</v>
      </c>
      <c r="C25" s="13">
        <v>0</v>
      </c>
      <c r="D25" s="13">
        <v>2684278.85</v>
      </c>
      <c r="E25" s="13">
        <v>0</v>
      </c>
      <c r="F25" s="13">
        <v>480837.51</v>
      </c>
      <c r="G25" s="13">
        <v>3195204.1</v>
      </c>
      <c r="I25" s="17"/>
    </row>
    <row r="26" spans="1:9" ht="16.2">
      <c r="A26" s="104" t="s">
        <v>29</v>
      </c>
      <c r="B26" s="104"/>
      <c r="C26" s="104"/>
      <c r="D26" s="104"/>
      <c r="E26" s="104"/>
      <c r="F26" s="104"/>
      <c r="G26" s="104"/>
      <c r="I26" s="8"/>
    </row>
    <row r="27" spans="1:9" ht="16.2">
      <c r="A27" s="6" t="s">
        <v>30</v>
      </c>
      <c r="B27" s="10">
        <v>0</v>
      </c>
      <c r="C27" s="10">
        <v>0</v>
      </c>
      <c r="D27" s="10">
        <v>0</v>
      </c>
      <c r="E27" s="10">
        <v>0</v>
      </c>
      <c r="F27" s="10">
        <v>12521.02</v>
      </c>
      <c r="G27" s="10">
        <v>12521.02</v>
      </c>
      <c r="I27" s="8"/>
    </row>
    <row r="28" spans="1:9" ht="16.2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412692.42</v>
      </c>
      <c r="G28" s="10">
        <v>392056.31</v>
      </c>
      <c r="I28" s="8"/>
    </row>
    <row r="29" spans="1:9" ht="16.2">
      <c r="A29" s="6" t="s">
        <v>31</v>
      </c>
      <c r="B29" s="13">
        <v>0</v>
      </c>
      <c r="C29" s="13" t="s">
        <v>216</v>
      </c>
      <c r="D29" s="13">
        <v>0</v>
      </c>
      <c r="E29" s="13">
        <v>0</v>
      </c>
      <c r="F29" s="13">
        <v>425213.44</v>
      </c>
      <c r="G29" s="13">
        <v>404577.33</v>
      </c>
      <c r="I29" s="8"/>
    </row>
    <row r="30" spans="1:9" ht="16.2">
      <c r="A30" s="18" t="s">
        <v>32</v>
      </c>
      <c r="B30" s="13">
        <v>2684278.85</v>
      </c>
      <c r="C30" s="13">
        <v>0</v>
      </c>
      <c r="D30" s="13">
        <v>2684278.85</v>
      </c>
      <c r="E30" s="13">
        <v>0</v>
      </c>
      <c r="F30" s="13">
        <v>906050.95</v>
      </c>
      <c r="G30" s="13">
        <v>3599781.43</v>
      </c>
      <c r="I30" s="17"/>
    </row>
    <row r="31" spans="1:9" ht="16.2">
      <c r="A31" s="110" t="s">
        <v>33</v>
      </c>
      <c r="B31" s="110"/>
      <c r="C31" s="110"/>
      <c r="D31" s="110"/>
      <c r="E31" s="110"/>
      <c r="F31" s="110"/>
      <c r="G31" s="110"/>
      <c r="I31" s="8"/>
    </row>
    <row r="32" spans="1:9" ht="16.2">
      <c r="A32" s="103" t="s">
        <v>34</v>
      </c>
      <c r="B32" s="103"/>
      <c r="C32" s="103"/>
      <c r="D32" s="103"/>
      <c r="E32" s="103"/>
      <c r="F32" s="103"/>
      <c r="G32" s="103"/>
      <c r="I32" s="8"/>
    </row>
    <row r="33" spans="1:9" ht="16.2">
      <c r="A33" s="19" t="s">
        <v>35</v>
      </c>
      <c r="B33" s="10">
        <v>125896.87</v>
      </c>
      <c r="C33" s="10">
        <v>1364408084.03</v>
      </c>
      <c r="D33" s="10">
        <v>1364533980.8999999</v>
      </c>
      <c r="E33" s="10" t="s">
        <v>216</v>
      </c>
      <c r="F33" s="10" t="s">
        <v>216</v>
      </c>
      <c r="G33" s="10">
        <v>1364533980.8999999</v>
      </c>
      <c r="I33" s="8"/>
    </row>
    <row r="34" spans="1:9" ht="16.2">
      <c r="A34" s="19" t="s">
        <v>36</v>
      </c>
      <c r="B34" s="10">
        <v>49034357.170000002</v>
      </c>
      <c r="C34" s="10" t="s">
        <v>216</v>
      </c>
      <c r="D34" s="10">
        <v>49034357.170000002</v>
      </c>
      <c r="E34" s="10" t="s">
        <v>216</v>
      </c>
      <c r="F34" s="10" t="s">
        <v>216</v>
      </c>
      <c r="G34" s="10">
        <v>49034357.170000002</v>
      </c>
      <c r="I34" s="8"/>
    </row>
    <row r="35" spans="1:9" ht="16.2">
      <c r="A35" s="19" t="s">
        <v>37</v>
      </c>
      <c r="B35" s="10">
        <v>5522664.3600000003</v>
      </c>
      <c r="C35" s="10" t="s">
        <v>216</v>
      </c>
      <c r="D35" s="10">
        <v>5522664.3600000003</v>
      </c>
      <c r="E35" s="10" t="s">
        <v>216</v>
      </c>
      <c r="F35" s="10">
        <v>-545188.13</v>
      </c>
      <c r="G35" s="10">
        <v>5522664.3600000003</v>
      </c>
      <c r="I35" s="8"/>
    </row>
    <row r="36" spans="1:9" ht="16.2">
      <c r="A36" s="18" t="s">
        <v>38</v>
      </c>
      <c r="B36" s="13">
        <v>54682918.399999999</v>
      </c>
      <c r="C36" s="13">
        <v>1364408084.03</v>
      </c>
      <c r="D36" s="13">
        <v>1419091002.4299998</v>
      </c>
      <c r="E36" s="13">
        <v>0</v>
      </c>
      <c r="F36" s="13">
        <v>-545188.13</v>
      </c>
      <c r="G36" s="13">
        <v>1419091002.4299998</v>
      </c>
      <c r="I36" s="17"/>
    </row>
    <row r="37" spans="1:9" ht="16.5" thickBot="1">
      <c r="A37" s="6" t="s">
        <v>39</v>
      </c>
      <c r="B37" s="14">
        <v>57367197.25</v>
      </c>
      <c r="C37" s="14">
        <v>1364408084.03</v>
      </c>
      <c r="D37" s="14">
        <v>1421775281.2799997</v>
      </c>
      <c r="E37" s="20" t="s">
        <v>216</v>
      </c>
      <c r="F37" s="10" t="s">
        <v>216</v>
      </c>
      <c r="G37" s="10" t="s">
        <v>216</v>
      </c>
      <c r="I37" s="8"/>
    </row>
    <row r="38" spans="1:9" ht="16.5" thickTop="1">
      <c r="A38" s="110" t="s">
        <v>40</v>
      </c>
      <c r="B38" s="110"/>
      <c r="C38" s="110"/>
      <c r="D38" s="110"/>
      <c r="E38" s="110"/>
      <c r="F38" s="110"/>
      <c r="G38" s="110"/>
      <c r="I38" s="8"/>
    </row>
    <row r="39" spans="1:9" ht="16.2">
      <c r="A39" s="104" t="s">
        <v>41</v>
      </c>
      <c r="B39" s="104"/>
      <c r="C39" s="104"/>
      <c r="D39" s="104"/>
      <c r="E39" s="104"/>
      <c r="F39" s="104"/>
      <c r="G39" s="104"/>
      <c r="I39" s="8"/>
    </row>
    <row r="40" spans="1:9" ht="16.2">
      <c r="A40" s="104" t="s">
        <v>42</v>
      </c>
      <c r="B40" s="104"/>
      <c r="C40" s="104"/>
      <c r="D40" s="104"/>
      <c r="E40" s="10">
        <v>788227.06</v>
      </c>
      <c r="F40" s="10">
        <v>-808148.52</v>
      </c>
      <c r="G40" s="10">
        <v>-19921.459999999963</v>
      </c>
      <c r="I40" s="8"/>
    </row>
    <row r="41" spans="1:9" ht="16.2">
      <c r="A41" s="107" t="s">
        <v>43</v>
      </c>
      <c r="B41" s="107"/>
      <c r="C41" s="107"/>
      <c r="D41" s="107"/>
      <c r="E41" s="107"/>
      <c r="F41" s="107"/>
      <c r="G41" s="107"/>
      <c r="I41" s="8"/>
    </row>
    <row r="42" spans="1:9" ht="16.2">
      <c r="A42" s="104" t="s">
        <v>44</v>
      </c>
      <c r="B42" s="104"/>
      <c r="C42" s="104"/>
      <c r="D42" s="104"/>
      <c r="E42" s="104"/>
      <c r="F42" s="10">
        <v>-97902.430000000008</v>
      </c>
      <c r="G42" s="10">
        <v>-97902.430000000008</v>
      </c>
      <c r="I42" s="8"/>
    </row>
    <row r="43" spans="1:9" ht="16.5" thickBot="1">
      <c r="A43" s="104" t="s">
        <v>45</v>
      </c>
      <c r="B43" s="104"/>
      <c r="C43" s="104"/>
      <c r="D43" s="104"/>
      <c r="E43" s="104"/>
      <c r="F43" s="14">
        <v>-906050.95000000007</v>
      </c>
      <c r="G43" s="14">
        <v>1418973178.5399997</v>
      </c>
      <c r="I43" s="8"/>
    </row>
    <row r="44" spans="1:9" s="21" customFormat="1" ht="20.399999999999999" thickTop="1">
      <c r="A44" s="108" t="s">
        <v>46</v>
      </c>
      <c r="B44" s="108"/>
      <c r="C44" s="108"/>
      <c r="D44" s="108"/>
      <c r="E44" s="108"/>
      <c r="F44" s="108"/>
      <c r="G44" s="108"/>
      <c r="H44" s="22"/>
    </row>
    <row r="45" spans="1:9" ht="21.3">
      <c r="A45" s="102" t="s">
        <v>115</v>
      </c>
      <c r="B45" s="102"/>
      <c r="C45" s="102"/>
      <c r="D45" s="102"/>
      <c r="E45" s="102"/>
      <c r="F45" s="102"/>
      <c r="G45" s="102"/>
      <c r="I45" s="8"/>
    </row>
    <row r="46" spans="1:9" ht="20.100000000000001">
      <c r="A46" s="105" t="s">
        <v>116</v>
      </c>
      <c r="B46" s="105"/>
      <c r="C46" s="105"/>
      <c r="D46" s="105"/>
      <c r="E46" s="105"/>
      <c r="F46" s="105"/>
      <c r="G46" s="105"/>
      <c r="I46" s="8"/>
    </row>
    <row r="47" spans="1:9" ht="16.2" hidden="1">
      <c r="B47" s="10"/>
      <c r="C47" s="10"/>
      <c r="D47" s="10"/>
      <c r="E47" s="10"/>
      <c r="F47" s="10"/>
      <c r="G47" s="10"/>
      <c r="I47" s="8"/>
    </row>
    <row r="48" spans="1:9" ht="16.2" hidden="1">
      <c r="B48" s="10"/>
      <c r="C48" s="10"/>
      <c r="D48" s="10"/>
      <c r="E48" s="10"/>
      <c r="F48" s="10"/>
      <c r="G48" s="10"/>
      <c r="I48" s="8"/>
    </row>
    <row r="49" spans="7:8" s="21" customFormat="1" ht="12.6" hidden="1">
      <c r="G49" s="22"/>
      <c r="H49" s="22"/>
    </row>
  </sheetData>
  <mergeCells count="22">
    <mergeCell ref="A46:G46"/>
    <mergeCell ref="A1:XFD1"/>
    <mergeCell ref="A41:G41"/>
    <mergeCell ref="A44:G44"/>
    <mergeCell ref="A2:G2"/>
    <mergeCell ref="A18:G18"/>
    <mergeCell ref="A17:G17"/>
    <mergeCell ref="A40:D40"/>
    <mergeCell ref="A4:G4"/>
    <mergeCell ref="A5:G5"/>
    <mergeCell ref="A6:G6"/>
    <mergeCell ref="A10:G10"/>
    <mergeCell ref="A11:G11"/>
    <mergeCell ref="A16:G16"/>
    <mergeCell ref="A31:G31"/>
    <mergeCell ref="A38:G38"/>
    <mergeCell ref="A45:G45"/>
    <mergeCell ref="A32:G32"/>
    <mergeCell ref="A26:G26"/>
    <mergeCell ref="A42:E42"/>
    <mergeCell ref="A43:E43"/>
    <mergeCell ref="A39:G39"/>
  </mergeCells>
  <hyperlinks>
    <hyperlink ref="A45" location="'Table of Contents'!A1" display="Return to TOC" xr:uid="{FF0DDE01-A049-4910-AAA5-5728A7DE21F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9679-9B40-4C2A-A261-105A2F00959D}">
  <dimension ref="A1:G49"/>
  <sheetViews>
    <sheetView workbookViewId="0">
      <pane xSplit="1" ySplit="3" topLeftCell="B4" activePane="bottomRight" state="frozen"/>
      <selection pane="topRight"/>
      <selection pane="bottomLeft"/>
      <selection pane="bottomRight" sqref="A1:G1"/>
    </sheetView>
  </sheetViews>
  <sheetFormatPr defaultColWidth="0" defaultRowHeight="14.4" zeroHeight="1"/>
  <cols>
    <col min="1" max="1" width="47.68359375" customWidth="1"/>
    <col min="2" max="2" width="16.41796875" bestFit="1" customWidth="1"/>
    <col min="3" max="4" width="19.15625" bestFit="1" customWidth="1"/>
    <col min="5" max="5" width="14.578125" bestFit="1" customWidth="1"/>
    <col min="6" max="6" width="14" bestFit="1" customWidth="1"/>
    <col min="7" max="7" width="19.15625" bestFit="1" customWidth="1"/>
    <col min="8" max="16384" width="8.83984375" hidden="1"/>
  </cols>
  <sheetData>
    <row r="1" spans="1:7" s="91" customFormat="1" ht="33" customHeight="1">
      <c r="A1" s="111" t="s">
        <v>119</v>
      </c>
      <c r="B1" s="111"/>
      <c r="C1" s="111"/>
      <c r="D1" s="111"/>
      <c r="E1" s="111"/>
      <c r="F1" s="111"/>
      <c r="G1" s="111"/>
    </row>
    <row r="2" spans="1:7" ht="17.399999999999999">
      <c r="A2" s="113" t="s">
        <v>48</v>
      </c>
      <c r="B2" s="113"/>
      <c r="C2" s="113"/>
      <c r="D2" s="113"/>
      <c r="E2" s="113"/>
      <c r="F2" s="113"/>
      <c r="G2" s="113"/>
    </row>
    <row r="3" spans="1:7" ht="45">
      <c r="A3" s="44" t="s">
        <v>114</v>
      </c>
      <c r="B3" s="23" t="s">
        <v>49</v>
      </c>
      <c r="C3" s="24" t="s">
        <v>50</v>
      </c>
      <c r="D3" s="31" t="s">
        <v>2</v>
      </c>
      <c r="E3" s="24" t="s">
        <v>3</v>
      </c>
      <c r="F3" s="31" t="s">
        <v>4</v>
      </c>
      <c r="G3" s="31" t="s">
        <v>51</v>
      </c>
    </row>
    <row r="4" spans="1:7" ht="17.399999999999999">
      <c r="A4" s="112" t="s">
        <v>52</v>
      </c>
      <c r="B4" s="112"/>
      <c r="C4" s="112"/>
      <c r="D4" s="112"/>
      <c r="E4" s="112"/>
      <c r="F4" s="112"/>
      <c r="G4" s="112"/>
    </row>
    <row r="5" spans="1:7" ht="15.3">
      <c r="A5" s="104" t="s">
        <v>53</v>
      </c>
      <c r="B5" s="104"/>
      <c r="C5" s="104"/>
      <c r="D5" s="104"/>
      <c r="E5" s="104"/>
      <c r="F5" s="104"/>
      <c r="G5" s="104"/>
    </row>
    <row r="6" spans="1:7" ht="15.3">
      <c r="A6" s="6" t="s">
        <v>54</v>
      </c>
      <c r="B6" s="16">
        <v>2580912</v>
      </c>
      <c r="C6" s="16">
        <v>0</v>
      </c>
      <c r="D6" s="16">
        <v>2580912</v>
      </c>
      <c r="E6" s="16">
        <v>0</v>
      </c>
      <c r="F6" s="16">
        <v>0</v>
      </c>
      <c r="G6" s="16">
        <v>2580912</v>
      </c>
    </row>
    <row r="7" spans="1:7" ht="15.3">
      <c r="A7" s="6" t="s">
        <v>55</v>
      </c>
      <c r="B7" s="10">
        <v>411495.46</v>
      </c>
      <c r="C7" s="10" t="s">
        <v>216</v>
      </c>
      <c r="D7" s="10">
        <v>411495.46</v>
      </c>
      <c r="E7" s="10" t="s">
        <v>216</v>
      </c>
      <c r="F7" s="10" t="s">
        <v>216</v>
      </c>
      <c r="G7" s="16">
        <v>411495.46</v>
      </c>
    </row>
    <row r="8" spans="1:7" ht="15.3">
      <c r="A8" s="6" t="s">
        <v>56</v>
      </c>
      <c r="B8" s="10">
        <v>46179071.230000004</v>
      </c>
      <c r="C8" s="10" t="s">
        <v>216</v>
      </c>
      <c r="D8" s="10">
        <v>46179071.230000004</v>
      </c>
      <c r="E8" s="10" t="s">
        <v>216</v>
      </c>
      <c r="F8" s="10" t="s">
        <v>216</v>
      </c>
      <c r="G8" s="16">
        <v>46179071.230000004</v>
      </c>
    </row>
    <row r="9" spans="1:7" ht="15.3">
      <c r="A9" s="6" t="s">
        <v>57</v>
      </c>
      <c r="B9" s="10">
        <v>2408065.7599999998</v>
      </c>
      <c r="C9" s="10">
        <v>60298808.609999999</v>
      </c>
      <c r="D9" s="10">
        <v>62706874.369999997</v>
      </c>
      <c r="E9" s="10" t="s">
        <v>216</v>
      </c>
      <c r="F9" s="10" t="s">
        <v>216</v>
      </c>
      <c r="G9" s="16">
        <v>62706874.369999997</v>
      </c>
    </row>
    <row r="10" spans="1:7" ht="15.3">
      <c r="A10" s="18" t="s">
        <v>58</v>
      </c>
      <c r="B10" s="13">
        <v>51579544.450000003</v>
      </c>
      <c r="C10" s="13">
        <v>60298808.609999999</v>
      </c>
      <c r="D10" s="13">
        <v>111878353.06</v>
      </c>
      <c r="E10" s="13">
        <v>0</v>
      </c>
      <c r="F10" s="13">
        <v>0</v>
      </c>
      <c r="G10" s="13">
        <v>111878353.06</v>
      </c>
    </row>
    <row r="11" spans="1:7" ht="17.399999999999999">
      <c r="A11" s="112" t="s">
        <v>59</v>
      </c>
      <c r="B11" s="112"/>
      <c r="C11" s="112"/>
      <c r="D11" s="112"/>
      <c r="E11" s="112"/>
      <c r="F11" s="112"/>
      <c r="G11" s="112"/>
    </row>
    <row r="12" spans="1:7" ht="15.3">
      <c r="A12" s="6" t="s">
        <v>60</v>
      </c>
      <c r="B12" s="10">
        <v>1559694.24</v>
      </c>
      <c r="C12" s="10" t="s">
        <v>216</v>
      </c>
      <c r="D12" s="10">
        <v>1559694.24</v>
      </c>
      <c r="E12" s="10" t="s">
        <v>216</v>
      </c>
      <c r="F12" s="10">
        <v>35068.26</v>
      </c>
      <c r="G12" s="10">
        <v>1594762.5</v>
      </c>
    </row>
    <row r="13" spans="1:7" ht="15.3">
      <c r="A13" s="6" t="s">
        <v>61</v>
      </c>
      <c r="B13" s="10">
        <v>433936.34</v>
      </c>
      <c r="C13" s="10" t="s">
        <v>216</v>
      </c>
      <c r="D13" s="10">
        <v>433936.34</v>
      </c>
      <c r="E13" s="10" t="s">
        <v>216</v>
      </c>
      <c r="F13" s="10" t="s">
        <v>216</v>
      </c>
      <c r="G13" s="10">
        <v>433936.34</v>
      </c>
    </row>
    <row r="14" spans="1:7" ht="15.3">
      <c r="A14" s="6" t="s">
        <v>62</v>
      </c>
      <c r="B14" s="10">
        <v>27738659.260000002</v>
      </c>
      <c r="C14" s="10">
        <v>3512440.18</v>
      </c>
      <c r="D14" s="10">
        <v>31251099.440000001</v>
      </c>
      <c r="E14" s="10" t="s">
        <v>216</v>
      </c>
      <c r="F14" s="10" t="s">
        <v>216</v>
      </c>
      <c r="G14" s="10">
        <v>31251099.440000001</v>
      </c>
    </row>
    <row r="15" spans="1:7" ht="15.3">
      <c r="A15" s="6" t="s">
        <v>63</v>
      </c>
      <c r="B15" s="10">
        <v>15722.03</v>
      </c>
      <c r="C15" s="10" t="s">
        <v>216</v>
      </c>
      <c r="D15" s="10">
        <v>15722.03</v>
      </c>
      <c r="E15" s="10" t="s">
        <v>216</v>
      </c>
      <c r="F15" s="10" t="s">
        <v>216</v>
      </c>
      <c r="G15" s="10">
        <v>15722.03</v>
      </c>
    </row>
    <row r="16" spans="1:7" ht="15.3">
      <c r="A16" s="6" t="s">
        <v>64</v>
      </c>
      <c r="B16" s="10">
        <v>1166.57</v>
      </c>
      <c r="C16" s="10" t="s">
        <v>216</v>
      </c>
      <c r="D16" s="10">
        <v>1166.57</v>
      </c>
      <c r="E16" s="10" t="s">
        <v>216</v>
      </c>
      <c r="F16" s="10" t="s">
        <v>216</v>
      </c>
      <c r="G16" s="10">
        <v>1166.57</v>
      </c>
    </row>
    <row r="17" spans="1:7" ht="15.3">
      <c r="A17" s="6" t="s">
        <v>65</v>
      </c>
      <c r="B17" s="10">
        <v>1448.86</v>
      </c>
      <c r="C17" s="10" t="s">
        <v>216</v>
      </c>
      <c r="D17" s="10">
        <v>1448.86</v>
      </c>
      <c r="E17" s="10" t="s">
        <v>216</v>
      </c>
      <c r="F17" s="10" t="s">
        <v>216</v>
      </c>
      <c r="G17" s="10">
        <v>1448.86</v>
      </c>
    </row>
    <row r="18" spans="1:7" ht="15.3">
      <c r="A18" s="6" t="s">
        <v>66</v>
      </c>
      <c r="B18" s="10">
        <v>11335876.310000001</v>
      </c>
      <c r="C18" s="10" t="s">
        <v>216</v>
      </c>
      <c r="D18" s="10">
        <v>11335876.310000001</v>
      </c>
      <c r="E18" s="10" t="s">
        <v>216</v>
      </c>
      <c r="F18" s="10" t="s">
        <v>216</v>
      </c>
      <c r="G18" s="10">
        <v>0</v>
      </c>
    </row>
    <row r="19" spans="1:7" ht="15.3">
      <c r="A19" s="6" t="s">
        <v>67</v>
      </c>
      <c r="B19" s="10">
        <v>35498786.039999999</v>
      </c>
      <c r="C19" s="10" t="s">
        <v>216</v>
      </c>
      <c r="D19" s="10">
        <v>35498786.039999999</v>
      </c>
      <c r="E19" s="10" t="s">
        <v>216</v>
      </c>
      <c r="F19" s="10" t="s">
        <v>216</v>
      </c>
      <c r="G19" s="10">
        <v>35498786.039999999</v>
      </c>
    </row>
    <row r="20" spans="1:7" ht="15.3">
      <c r="A20" s="6" t="s">
        <v>68</v>
      </c>
      <c r="B20" s="10">
        <v>69844.03</v>
      </c>
      <c r="C20" s="10">
        <v>5959.63</v>
      </c>
      <c r="D20" s="10">
        <v>75803.66</v>
      </c>
      <c r="E20" s="10" t="s">
        <v>216</v>
      </c>
      <c r="F20" s="10" t="s">
        <v>216</v>
      </c>
      <c r="G20" s="10">
        <v>75803.66</v>
      </c>
    </row>
    <row r="21" spans="1:7" ht="15.3">
      <c r="A21" s="6" t="s">
        <v>69</v>
      </c>
      <c r="B21" s="10" t="s">
        <v>216</v>
      </c>
      <c r="C21" s="10" t="s">
        <v>216</v>
      </c>
      <c r="D21" s="10" t="s">
        <v>216</v>
      </c>
      <c r="E21" s="10" t="s">
        <v>216</v>
      </c>
      <c r="F21" s="10">
        <v>-23917.98</v>
      </c>
      <c r="G21" s="10">
        <v>-23917.98</v>
      </c>
    </row>
    <row r="22" spans="1:7" ht="15.3">
      <c r="A22" s="6" t="s">
        <v>70</v>
      </c>
      <c r="B22" s="10">
        <v>738454.64</v>
      </c>
      <c r="C22" s="10">
        <v>0</v>
      </c>
      <c r="D22" s="10">
        <v>738454.64</v>
      </c>
      <c r="E22" s="10" t="s">
        <v>216</v>
      </c>
      <c r="F22" s="10">
        <v>-738454.64</v>
      </c>
      <c r="G22" s="10">
        <v>0</v>
      </c>
    </row>
    <row r="23" spans="1:7" ht="15.3">
      <c r="A23" s="6" t="s">
        <v>71</v>
      </c>
      <c r="B23" s="10" t="s">
        <v>216</v>
      </c>
      <c r="C23" s="10" t="s">
        <v>216</v>
      </c>
      <c r="D23" s="10" t="s">
        <v>216</v>
      </c>
      <c r="E23" s="10" t="s">
        <v>216</v>
      </c>
      <c r="F23" s="10">
        <v>1182340.55</v>
      </c>
      <c r="G23" s="10">
        <v>1182340.55</v>
      </c>
    </row>
    <row r="24" spans="1:7" ht="15.3">
      <c r="A24" s="6" t="s">
        <v>72</v>
      </c>
      <c r="B24" s="10">
        <v>1182340.55</v>
      </c>
      <c r="C24" s="10">
        <v>0</v>
      </c>
      <c r="D24" s="10">
        <v>1182340.55</v>
      </c>
      <c r="E24" s="10">
        <v>-1182340.55</v>
      </c>
      <c r="F24" s="10" t="s">
        <v>216</v>
      </c>
      <c r="G24" s="10">
        <v>0</v>
      </c>
    </row>
    <row r="25" spans="1:7" ht="15.3">
      <c r="A25" s="6" t="s">
        <v>73</v>
      </c>
      <c r="B25" s="10" t="s">
        <v>216</v>
      </c>
      <c r="C25" s="10" t="s">
        <v>216</v>
      </c>
      <c r="D25" s="10" t="s">
        <v>216</v>
      </c>
      <c r="E25" s="10">
        <v>548550.16</v>
      </c>
      <c r="F25" s="10" t="s">
        <v>216</v>
      </c>
      <c r="G25" s="10">
        <v>548550.16</v>
      </c>
    </row>
    <row r="26" spans="1:7" ht="15.3">
      <c r="A26" s="18" t="s">
        <v>74</v>
      </c>
      <c r="B26" s="13">
        <v>78575928.870000005</v>
      </c>
      <c r="C26" s="13">
        <v>3518399.81</v>
      </c>
      <c r="D26" s="13">
        <v>82094328.680000007</v>
      </c>
      <c r="E26" s="13">
        <v>-633790.39</v>
      </c>
      <c r="F26" s="13">
        <v>455036.19000000006</v>
      </c>
      <c r="G26" s="13">
        <v>70579698.169999987</v>
      </c>
    </row>
    <row r="27" spans="1:7" ht="15.3">
      <c r="A27" s="114" t="s">
        <v>75</v>
      </c>
      <c r="B27" s="114"/>
      <c r="C27" s="114"/>
      <c r="D27" s="114"/>
      <c r="E27" s="114"/>
      <c r="F27" s="114"/>
      <c r="G27" s="114"/>
    </row>
    <row r="28" spans="1:7" ht="15.3">
      <c r="A28" s="6" t="s">
        <v>76</v>
      </c>
      <c r="B28" s="25">
        <v>-26996384.420000002</v>
      </c>
      <c r="C28" s="25">
        <v>56780408.799999997</v>
      </c>
      <c r="D28" s="25">
        <v>29784024.379999995</v>
      </c>
      <c r="E28" s="25">
        <v>633790.39</v>
      </c>
      <c r="F28" s="25">
        <v>-455036.19000000006</v>
      </c>
      <c r="G28" s="25">
        <v>29962778.579999994</v>
      </c>
    </row>
    <row r="29" spans="1:7" ht="17.399999999999999">
      <c r="A29" s="112" t="s">
        <v>77</v>
      </c>
      <c r="B29" s="112"/>
      <c r="C29" s="112"/>
      <c r="D29" s="112"/>
      <c r="E29" s="112"/>
      <c r="F29" s="112"/>
      <c r="G29" s="112"/>
    </row>
    <row r="30" spans="1:7" ht="15.3">
      <c r="A30" s="6" t="s">
        <v>78</v>
      </c>
      <c r="B30" s="10">
        <v>95403547.519999996</v>
      </c>
      <c r="C30" s="10" t="s">
        <v>216</v>
      </c>
      <c r="D30" s="10">
        <v>95403547.519999996</v>
      </c>
      <c r="E30" s="10" t="s">
        <v>216</v>
      </c>
      <c r="F30" s="10" t="s">
        <v>216</v>
      </c>
      <c r="G30" s="10">
        <v>95403547.519999996</v>
      </c>
    </row>
    <row r="31" spans="1:7" ht="15.3">
      <c r="A31" s="6" t="s">
        <v>79</v>
      </c>
      <c r="B31" s="10">
        <v>-20403547.52</v>
      </c>
      <c r="C31" s="10">
        <v>-75000000</v>
      </c>
      <c r="D31" s="10">
        <v>-95403547.519999996</v>
      </c>
      <c r="E31" s="10" t="s">
        <v>216</v>
      </c>
      <c r="F31" s="10" t="s">
        <v>216</v>
      </c>
      <c r="G31" s="10">
        <v>-95403547.519999996</v>
      </c>
    </row>
    <row r="32" spans="1:7" ht="15.3">
      <c r="A32" s="6" t="s">
        <v>71</v>
      </c>
      <c r="B32" s="10">
        <v>1182340.55</v>
      </c>
      <c r="C32" s="10" t="s">
        <v>216</v>
      </c>
      <c r="D32" s="10">
        <v>1182340.55</v>
      </c>
      <c r="E32" s="10" t="s">
        <v>216</v>
      </c>
      <c r="F32" s="10" t="s">
        <v>216</v>
      </c>
      <c r="G32" s="10">
        <v>1182340.55</v>
      </c>
    </row>
    <row r="33" spans="1:7" ht="15.3">
      <c r="A33" s="18" t="s">
        <v>80</v>
      </c>
      <c r="B33" s="13">
        <v>76182340.549999997</v>
      </c>
      <c r="C33" s="13">
        <v>-75000000</v>
      </c>
      <c r="D33" s="13">
        <v>1182340.549999997</v>
      </c>
      <c r="E33" s="13">
        <v>0</v>
      </c>
      <c r="F33" s="13">
        <v>0</v>
      </c>
      <c r="G33" s="13">
        <v>1182340.55</v>
      </c>
    </row>
    <row r="34" spans="1:7" ht="15.3">
      <c r="A34" s="6" t="s">
        <v>81</v>
      </c>
      <c r="B34" s="25">
        <v>49185956.129999995</v>
      </c>
      <c r="C34" s="25">
        <v>-18219591.200000003</v>
      </c>
      <c r="D34" s="25">
        <v>30966364.929999992</v>
      </c>
      <c r="E34" s="25">
        <v>633790.39</v>
      </c>
      <c r="F34" s="25">
        <v>-455036.19000000006</v>
      </c>
      <c r="G34" s="25">
        <v>31145119.129999995</v>
      </c>
    </row>
    <row r="35" spans="1:7" ht="17.399999999999999">
      <c r="A35" s="112" t="s">
        <v>124</v>
      </c>
      <c r="B35" s="112"/>
      <c r="C35" s="112"/>
      <c r="D35" s="112"/>
      <c r="E35" s="112"/>
      <c r="F35" s="112"/>
      <c r="G35" s="112"/>
    </row>
    <row r="36" spans="1:7" ht="15.3">
      <c r="A36" s="6" t="s">
        <v>82</v>
      </c>
      <c r="B36" s="10">
        <v>7851687.1600000001</v>
      </c>
      <c r="C36" s="11">
        <v>1382627675.23</v>
      </c>
      <c r="D36" s="10">
        <v>1390479362.3900001</v>
      </c>
      <c r="E36" s="10">
        <v>154436.67000000001</v>
      </c>
      <c r="F36" s="10">
        <v>-451014.76</v>
      </c>
      <c r="G36" s="10">
        <v>1390028347.6300001</v>
      </c>
    </row>
    <row r="37" spans="1:7" ht="15.3">
      <c r="A37" s="6" t="s">
        <v>83</v>
      </c>
      <c r="B37" s="10" t="s">
        <v>216</v>
      </c>
      <c r="C37" s="10" t="s">
        <v>216</v>
      </c>
      <c r="D37" s="10" t="s">
        <v>216</v>
      </c>
      <c r="E37" s="10" t="s">
        <v>216</v>
      </c>
      <c r="F37" s="10" t="s">
        <v>216</v>
      </c>
      <c r="G37" s="10" t="s">
        <v>216</v>
      </c>
    </row>
    <row r="38" spans="1:7" ht="15.3">
      <c r="A38" s="26" t="s">
        <v>84</v>
      </c>
      <c r="B38" s="11">
        <v>7851687.1600000001</v>
      </c>
      <c r="C38" s="11">
        <v>1382627675.23</v>
      </c>
      <c r="D38" s="11">
        <v>1390479362.3900001</v>
      </c>
      <c r="E38" s="11">
        <v>154436.67000000001</v>
      </c>
      <c r="F38" s="11">
        <v>-451014.76</v>
      </c>
      <c r="G38" s="11">
        <v>1390028347.6300001</v>
      </c>
    </row>
    <row r="39" spans="1:7" ht="15.3">
      <c r="A39" s="26" t="s">
        <v>85</v>
      </c>
      <c r="B39" s="10">
        <v>-2354724.89</v>
      </c>
      <c r="C39" s="10" t="s">
        <v>216</v>
      </c>
      <c r="D39" s="10">
        <v>-2354724.89</v>
      </c>
      <c r="E39" s="10" t="s">
        <v>216</v>
      </c>
      <c r="F39" s="10" t="s">
        <v>216</v>
      </c>
      <c r="G39" s="10">
        <v>-2354724.89</v>
      </c>
    </row>
    <row r="40" spans="1:7" ht="15.6" thickBot="1">
      <c r="A40" s="27" t="s">
        <v>86</v>
      </c>
      <c r="B40" s="14">
        <v>54682918.399999991</v>
      </c>
      <c r="C40" s="14">
        <v>1364408084.03</v>
      </c>
      <c r="D40" s="14">
        <v>1419091002.4300001</v>
      </c>
      <c r="E40" s="14">
        <v>788227.06</v>
      </c>
      <c r="F40" s="14">
        <v>-906050.95000000007</v>
      </c>
      <c r="G40" s="14">
        <v>1418818741.8700001</v>
      </c>
    </row>
    <row r="41" spans="1:7" ht="17.7" thickTop="1">
      <c r="A41" s="112" t="s">
        <v>40</v>
      </c>
      <c r="B41" s="112"/>
      <c r="C41" s="112"/>
      <c r="D41" s="112"/>
      <c r="E41" s="112"/>
      <c r="F41" s="112"/>
      <c r="G41" s="112"/>
    </row>
    <row r="42" spans="1:7" ht="15.3">
      <c r="A42" s="6" t="s">
        <v>87</v>
      </c>
      <c r="B42" s="10" t="s">
        <v>216</v>
      </c>
      <c r="C42" s="10" t="s">
        <v>216</v>
      </c>
      <c r="D42" s="29">
        <v>1419091002.4300001</v>
      </c>
      <c r="E42" s="29">
        <v>788227.06</v>
      </c>
      <c r="F42" s="29">
        <v>-906050.95000000007</v>
      </c>
      <c r="G42" s="29">
        <v>1418973178.54</v>
      </c>
    </row>
    <row r="43" spans="1:7" ht="15.3">
      <c r="A43" s="6" t="s">
        <v>88</v>
      </c>
      <c r="B43" s="10" t="s">
        <v>216</v>
      </c>
      <c r="C43" s="10" t="s">
        <v>216</v>
      </c>
      <c r="D43" s="28">
        <v>0</v>
      </c>
      <c r="E43" s="28">
        <v>0</v>
      </c>
      <c r="F43" s="10" t="s">
        <v>216</v>
      </c>
      <c r="G43" s="10" t="s">
        <v>216</v>
      </c>
    </row>
    <row r="44" spans="1:7" ht="15.3">
      <c r="A44" s="104" t="s">
        <v>89</v>
      </c>
      <c r="B44" s="104"/>
      <c r="C44" s="104"/>
      <c r="D44" s="104"/>
      <c r="E44" s="104"/>
      <c r="F44" s="104"/>
      <c r="G44" s="104"/>
    </row>
    <row r="45" spans="1:7" ht="15.3">
      <c r="A45" s="6" t="s">
        <v>90</v>
      </c>
      <c r="B45" s="10" t="s">
        <v>216</v>
      </c>
      <c r="C45" s="10" t="s">
        <v>216</v>
      </c>
      <c r="D45" s="28">
        <v>0</v>
      </c>
      <c r="E45" s="13">
        <v>0</v>
      </c>
      <c r="F45" s="13">
        <v>0</v>
      </c>
      <c r="G45" s="13">
        <v>0</v>
      </c>
    </row>
    <row r="46" spans="1:7" ht="15.6" thickBot="1">
      <c r="A46" s="6" t="s">
        <v>91</v>
      </c>
      <c r="B46" s="10" t="s">
        <v>216</v>
      </c>
      <c r="C46" s="10" t="s">
        <v>216</v>
      </c>
      <c r="D46" s="30">
        <v>1419091002.4300001</v>
      </c>
      <c r="E46" s="30">
        <v>788227.06</v>
      </c>
      <c r="F46" s="30">
        <v>-906050.95000000007</v>
      </c>
      <c r="G46" s="30">
        <v>1418973178.54</v>
      </c>
    </row>
    <row r="47" spans="1:7" s="107" customFormat="1" ht="15.6" thickTop="1">
      <c r="A47" s="107" t="s">
        <v>46</v>
      </c>
    </row>
    <row r="48" spans="1:7" s="102" customFormat="1" ht="21.3">
      <c r="A48" s="102" t="s">
        <v>115</v>
      </c>
    </row>
    <row r="49" spans="1:1" s="105" customFormat="1" ht="20.100000000000001">
      <c r="A49" s="105" t="s">
        <v>116</v>
      </c>
    </row>
  </sheetData>
  <mergeCells count="13">
    <mergeCell ref="A49:XFD49"/>
    <mergeCell ref="A47:XFD47"/>
    <mergeCell ref="A44:G44"/>
    <mergeCell ref="A1:G1"/>
    <mergeCell ref="A4:G4"/>
    <mergeCell ref="A5:G5"/>
    <mergeCell ref="A2:G2"/>
    <mergeCell ref="A11:G11"/>
    <mergeCell ref="A29:G29"/>
    <mergeCell ref="A35:G35"/>
    <mergeCell ref="A41:G41"/>
    <mergeCell ref="A27:G27"/>
    <mergeCell ref="A48:XFD48"/>
  </mergeCells>
  <hyperlinks>
    <hyperlink ref="A48" location="'Table of Contents'!A1" display="Return to TOC" xr:uid="{6A853061-0C4C-427D-A1F9-10383F65570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E6E9-C9CC-498C-AF20-A46D8B127A2B}">
  <dimension ref="A1:I13"/>
  <sheetViews>
    <sheetView workbookViewId="0">
      <selection sqref="A1:XFD1"/>
    </sheetView>
  </sheetViews>
  <sheetFormatPr defaultColWidth="0" defaultRowHeight="14.4" zeroHeight="1"/>
  <cols>
    <col min="1" max="1" width="70.26171875" bestFit="1" customWidth="1"/>
    <col min="2" max="2" width="16" bestFit="1" customWidth="1"/>
    <col min="3" max="3" width="15.41796875" bestFit="1" customWidth="1"/>
    <col min="4" max="4" width="14.41796875" customWidth="1"/>
    <col min="5" max="5" width="16.26171875" customWidth="1"/>
    <col min="6" max="6" width="16.15625" customWidth="1"/>
    <col min="7" max="7" width="16" bestFit="1" customWidth="1"/>
    <col min="8" max="8" width="16.83984375" bestFit="1" customWidth="1"/>
    <col min="9" max="9" width="16" bestFit="1" customWidth="1"/>
    <col min="10" max="16384" width="8.83984375" hidden="1"/>
  </cols>
  <sheetData>
    <row r="1" spans="1:9" s="115" customFormat="1" ht="18.3">
      <c r="A1" s="115" t="s">
        <v>142</v>
      </c>
    </row>
    <row r="2" spans="1:9" ht="17.399999999999999">
      <c r="A2" s="116" t="s">
        <v>125</v>
      </c>
      <c r="B2" s="116"/>
      <c r="C2" s="116"/>
      <c r="D2" s="116"/>
      <c r="E2" s="116"/>
      <c r="F2" s="116"/>
      <c r="G2" s="116"/>
      <c r="H2" s="116"/>
      <c r="I2" s="116"/>
    </row>
    <row r="3" spans="1:9" ht="70.8">
      <c r="A3" s="46" t="s">
        <v>143</v>
      </c>
      <c r="B3" s="47" t="s">
        <v>126</v>
      </c>
      <c r="C3" s="48" t="s">
        <v>127</v>
      </c>
      <c r="D3" s="47" t="s">
        <v>128</v>
      </c>
      <c r="E3" s="47" t="s">
        <v>129</v>
      </c>
      <c r="F3" s="47" t="s">
        <v>130</v>
      </c>
      <c r="G3" s="48" t="s">
        <v>131</v>
      </c>
      <c r="H3" s="48" t="s">
        <v>132</v>
      </c>
      <c r="I3" s="47" t="s">
        <v>133</v>
      </c>
    </row>
    <row r="4" spans="1:9" ht="17.399999999999999">
      <c r="A4" s="117" t="s">
        <v>134</v>
      </c>
      <c r="B4" s="117"/>
      <c r="C4" s="117"/>
      <c r="D4" s="117"/>
      <c r="E4" s="117"/>
      <c r="F4" s="117"/>
      <c r="G4" s="117"/>
      <c r="H4" s="117"/>
      <c r="I4" s="117"/>
    </row>
    <row r="5" spans="1:9" ht="17.399999999999999">
      <c r="A5" s="118" t="s">
        <v>135</v>
      </c>
      <c r="B5" s="118"/>
      <c r="C5" s="118"/>
      <c r="D5" s="118"/>
      <c r="E5" s="118"/>
      <c r="F5" s="118"/>
      <c r="G5" s="118"/>
      <c r="H5" s="118"/>
      <c r="I5" s="118"/>
    </row>
    <row r="6" spans="1:9" ht="17.7">
      <c r="A6" s="50" t="s">
        <v>136</v>
      </c>
      <c r="B6" s="51">
        <v>1081056.67</v>
      </c>
      <c r="C6" s="52">
        <v>0</v>
      </c>
      <c r="D6" s="52">
        <v>0</v>
      </c>
      <c r="E6" s="52">
        <v>0</v>
      </c>
      <c r="F6" s="52">
        <v>0</v>
      </c>
      <c r="G6" s="52">
        <v>1182340.55</v>
      </c>
      <c r="H6" s="52">
        <v>-1081056.67</v>
      </c>
      <c r="I6" s="52">
        <f>SUM(B6:H6)</f>
        <v>1182340.5499999998</v>
      </c>
    </row>
    <row r="7" spans="1:9" ht="17.7">
      <c r="A7" s="53" t="s">
        <v>137</v>
      </c>
      <c r="B7" s="54">
        <f t="shared" ref="B7:I7" si="0">SUM(B6:B6)</f>
        <v>1081056.67</v>
      </c>
      <c r="C7" s="54">
        <f t="shared" si="0"/>
        <v>0</v>
      </c>
      <c r="D7" s="54">
        <f t="shared" si="0"/>
        <v>0</v>
      </c>
      <c r="E7" s="54">
        <f t="shared" si="0"/>
        <v>0</v>
      </c>
      <c r="F7" s="54">
        <f t="shared" si="0"/>
        <v>0</v>
      </c>
      <c r="G7" s="54">
        <f t="shared" si="0"/>
        <v>1182340.55</v>
      </c>
      <c r="H7" s="54">
        <f t="shared" si="0"/>
        <v>-1081056.67</v>
      </c>
      <c r="I7" s="54">
        <f t="shared" si="0"/>
        <v>1182340.5499999998</v>
      </c>
    </row>
    <row r="8" spans="1:9" ht="17.399999999999999">
      <c r="A8" s="118" t="s">
        <v>138</v>
      </c>
      <c r="B8" s="118"/>
      <c r="C8" s="118"/>
      <c r="D8" s="118"/>
      <c r="E8" s="118"/>
      <c r="F8" s="118"/>
      <c r="G8" s="118"/>
      <c r="H8" s="118"/>
      <c r="I8" s="118"/>
    </row>
    <row r="9" spans="1:9" ht="17.7">
      <c r="A9" s="50" t="s">
        <v>139</v>
      </c>
      <c r="B9" s="51">
        <v>-926620</v>
      </c>
      <c r="C9" s="52">
        <v>0</v>
      </c>
      <c r="D9" s="52">
        <v>0</v>
      </c>
      <c r="E9" s="52">
        <v>0</v>
      </c>
      <c r="F9" s="52">
        <v>0</v>
      </c>
      <c r="G9" s="52">
        <v>-548550.16</v>
      </c>
      <c r="H9" s="52">
        <v>1081056.67</v>
      </c>
      <c r="I9" s="52">
        <f>SUM(B9:H9)</f>
        <v>-394113.49000000022</v>
      </c>
    </row>
    <row r="10" spans="1:9" ht="17.7">
      <c r="A10" s="53" t="s">
        <v>140</v>
      </c>
      <c r="B10" s="54">
        <f t="shared" ref="B10:I10" si="1">SUM(B9:B9)</f>
        <v>-926620</v>
      </c>
      <c r="C10" s="54">
        <f t="shared" si="1"/>
        <v>0</v>
      </c>
      <c r="D10" s="54">
        <f t="shared" si="1"/>
        <v>0</v>
      </c>
      <c r="E10" s="54">
        <f t="shared" si="1"/>
        <v>0</v>
      </c>
      <c r="F10" s="54">
        <f t="shared" si="1"/>
        <v>0</v>
      </c>
      <c r="G10" s="54">
        <f t="shared" si="1"/>
        <v>-548550.16</v>
      </c>
      <c r="H10" s="54">
        <f t="shared" si="1"/>
        <v>1081056.67</v>
      </c>
      <c r="I10" s="54">
        <f t="shared" si="1"/>
        <v>-394113.49000000022</v>
      </c>
    </row>
    <row r="11" spans="1:9" ht="18" thickBot="1">
      <c r="A11" s="49" t="s">
        <v>141</v>
      </c>
      <c r="B11" s="55">
        <f t="shared" ref="B11:I11" si="2">B7+B10</f>
        <v>154436.66999999993</v>
      </c>
      <c r="C11" s="55">
        <f t="shared" si="2"/>
        <v>0</v>
      </c>
      <c r="D11" s="55">
        <f t="shared" si="2"/>
        <v>0</v>
      </c>
      <c r="E11" s="55">
        <f t="shared" si="2"/>
        <v>0</v>
      </c>
      <c r="F11" s="55">
        <f t="shared" si="2"/>
        <v>0</v>
      </c>
      <c r="G11" s="55">
        <f t="shared" si="2"/>
        <v>633790.39</v>
      </c>
      <c r="H11" s="55">
        <f t="shared" si="2"/>
        <v>0</v>
      </c>
      <c r="I11" s="55">
        <f t="shared" si="2"/>
        <v>788227.05999999959</v>
      </c>
    </row>
    <row r="12" spans="1:9" ht="21.6" thickTop="1">
      <c r="A12" s="102" t="s">
        <v>115</v>
      </c>
      <c r="B12" s="102"/>
      <c r="C12" s="102"/>
      <c r="D12" s="102"/>
      <c r="E12" s="102"/>
      <c r="F12" s="102"/>
      <c r="G12" s="102"/>
      <c r="H12" s="102"/>
      <c r="I12" s="102"/>
    </row>
    <row r="13" spans="1:9" ht="20.100000000000001">
      <c r="A13" s="105" t="s">
        <v>116</v>
      </c>
      <c r="B13" s="105"/>
      <c r="C13" s="105"/>
      <c r="D13" s="105"/>
      <c r="E13" s="105"/>
      <c r="F13" s="105"/>
      <c r="G13" s="105"/>
      <c r="H13" s="105"/>
      <c r="I13" s="105"/>
    </row>
  </sheetData>
  <mergeCells count="7">
    <mergeCell ref="A1:XFD1"/>
    <mergeCell ref="A12:I12"/>
    <mergeCell ref="A13:I13"/>
    <mergeCell ref="A2:I2"/>
    <mergeCell ref="A4:I4"/>
    <mergeCell ref="A5:I5"/>
    <mergeCell ref="A8:I8"/>
  </mergeCells>
  <hyperlinks>
    <hyperlink ref="A12" location="'Table of Contents'!A1" display="Return to TOC" xr:uid="{B4CB1C1C-97F6-4B88-A1A8-52C0A047AE4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546D-AA0D-441F-9E13-6B85210B93D2}">
  <dimension ref="A1:H7"/>
  <sheetViews>
    <sheetView workbookViewId="0">
      <selection sqref="A1:XFD1"/>
    </sheetView>
  </sheetViews>
  <sheetFormatPr defaultColWidth="0" defaultRowHeight="14.4" zeroHeight="1"/>
  <cols>
    <col min="1" max="1" width="43" bestFit="1" customWidth="1"/>
    <col min="2" max="2" width="15.26171875" bestFit="1" customWidth="1"/>
    <col min="3" max="3" width="17.26171875" bestFit="1" customWidth="1"/>
    <col min="4" max="4" width="17.578125" customWidth="1"/>
    <col min="5" max="5" width="15.41796875" bestFit="1" customWidth="1"/>
    <col min="6" max="8" width="15.26171875" bestFit="1" customWidth="1"/>
    <col min="9" max="16384" width="8.83984375" hidden="1"/>
  </cols>
  <sheetData>
    <row r="1" spans="1:8" s="115" customFormat="1" ht="18.3">
      <c r="A1" s="115" t="s">
        <v>144</v>
      </c>
    </row>
    <row r="2" spans="1:8" ht="52.2">
      <c r="A2" s="59" t="s">
        <v>150</v>
      </c>
      <c r="B2" s="56" t="s">
        <v>151</v>
      </c>
      <c r="C2" s="56" t="s">
        <v>131</v>
      </c>
      <c r="D2" s="56" t="s">
        <v>145</v>
      </c>
      <c r="E2" s="56" t="s">
        <v>146</v>
      </c>
      <c r="F2" s="56" t="s">
        <v>147</v>
      </c>
      <c r="G2" s="56" t="s">
        <v>148</v>
      </c>
      <c r="H2" s="56" t="s">
        <v>149</v>
      </c>
    </row>
    <row r="3" spans="1:8" ht="17.7">
      <c r="A3" s="60" t="s">
        <v>152</v>
      </c>
      <c r="B3" s="57">
        <v>360862.82</v>
      </c>
      <c r="C3" s="57">
        <v>1182340.55</v>
      </c>
      <c r="D3" s="57">
        <v>-738454.64</v>
      </c>
      <c r="E3" s="57">
        <v>0</v>
      </c>
      <c r="F3" s="57">
        <f>+B3+C3+D3+E3</f>
        <v>804748.7300000001</v>
      </c>
      <c r="G3" s="57">
        <v>392056.31</v>
      </c>
      <c r="H3" s="57">
        <v>412692.42</v>
      </c>
    </row>
    <row r="4" spans="1:8" ht="17.7">
      <c r="A4" s="60" t="s">
        <v>153</v>
      </c>
      <c r="B4" s="57">
        <v>62834.17</v>
      </c>
      <c r="C4" s="57">
        <v>127608.36</v>
      </c>
      <c r="D4" s="57">
        <v>-104371.19</v>
      </c>
      <c r="E4" s="57">
        <v>11831.09</v>
      </c>
      <c r="F4" s="57">
        <f>+B4+C4+D4+E4</f>
        <v>97902.43</v>
      </c>
      <c r="G4" s="57">
        <v>85381.41</v>
      </c>
      <c r="H4" s="57">
        <v>12521.02</v>
      </c>
    </row>
    <row r="5" spans="1:8" ht="18" thickBot="1">
      <c r="A5" s="61" t="s">
        <v>154</v>
      </c>
      <c r="B5" s="58">
        <f>SUM(B3:B4)</f>
        <v>423696.99</v>
      </c>
      <c r="C5" s="58">
        <f t="shared" ref="C5:H5" si="0">SUM(C3:C4)</f>
        <v>1309948.9100000001</v>
      </c>
      <c r="D5" s="58">
        <f t="shared" si="0"/>
        <v>-842825.83000000007</v>
      </c>
      <c r="E5" s="58">
        <f t="shared" si="0"/>
        <v>11831.09</v>
      </c>
      <c r="F5" s="58">
        <f t="shared" si="0"/>
        <v>902651.16000000015</v>
      </c>
      <c r="G5" s="58">
        <f t="shared" si="0"/>
        <v>477437.72</v>
      </c>
      <c r="H5" s="58">
        <f t="shared" si="0"/>
        <v>425213.44</v>
      </c>
    </row>
    <row r="6" spans="1:8" s="102" customFormat="1" ht="21.6" thickTop="1">
      <c r="A6" s="102" t="s">
        <v>115</v>
      </c>
    </row>
    <row r="7" spans="1:8" s="105" customFormat="1" ht="20.100000000000001">
      <c r="A7" s="105" t="s">
        <v>116</v>
      </c>
    </row>
  </sheetData>
  <mergeCells count="3">
    <mergeCell ref="A7:XFD7"/>
    <mergeCell ref="A6:XFD6"/>
    <mergeCell ref="A1:XFD1"/>
  </mergeCells>
  <hyperlinks>
    <hyperlink ref="A6" location="'Table of Contents'!A1" display="Return to TOC" xr:uid="{5443D338-5A87-4237-AEC6-9640056902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7F84B-F3C3-4273-815E-33D28DDB9797}">
  <dimension ref="A1:G29"/>
  <sheetViews>
    <sheetView zoomScaleNormal="100" workbookViewId="0">
      <selection sqref="A1:XFD1"/>
    </sheetView>
  </sheetViews>
  <sheetFormatPr defaultColWidth="0" defaultRowHeight="14.4" zeroHeight="1"/>
  <cols>
    <col min="1" max="1" width="42.68359375" bestFit="1" customWidth="1"/>
    <col min="2" max="2" width="18.26171875" bestFit="1" customWidth="1"/>
    <col min="3" max="3" width="14" bestFit="1" customWidth="1"/>
    <col min="4" max="4" width="15.26171875" bestFit="1" customWidth="1"/>
    <col min="5" max="5" width="12.41796875" hidden="1" customWidth="1"/>
    <col min="6" max="6" width="11.15625" hidden="1" customWidth="1"/>
    <col min="7" max="7" width="11.734375" hidden="1" customWidth="1"/>
    <col min="8" max="16383" width="8.83984375" hidden="1"/>
    <col min="16384" max="16384" width="8.83984375" hidden="1" customWidth="1"/>
  </cols>
  <sheetData>
    <row r="1" spans="1:7" s="115" customFormat="1" ht="18.3">
      <c r="A1" s="115" t="s">
        <v>174</v>
      </c>
    </row>
    <row r="2" spans="1:7" ht="17.7" customHeight="1">
      <c r="A2" s="120" t="s">
        <v>155</v>
      </c>
      <c r="B2" s="120"/>
      <c r="C2" s="121" t="s">
        <v>216</v>
      </c>
      <c r="D2" s="121"/>
      <c r="E2" s="45"/>
      <c r="F2" s="45"/>
      <c r="G2" s="45"/>
    </row>
    <row r="3" spans="1:7" ht="17.7" customHeight="1">
      <c r="A3" s="94" t="s">
        <v>156</v>
      </c>
      <c r="B3" s="95" t="s">
        <v>157</v>
      </c>
      <c r="C3" s="121"/>
      <c r="D3" s="121"/>
      <c r="E3" s="45"/>
      <c r="F3" s="45"/>
      <c r="G3" s="45"/>
    </row>
    <row r="4" spans="1:7" ht="18" customHeight="1">
      <c r="A4" s="96" t="s">
        <v>158</v>
      </c>
      <c r="B4" s="62">
        <v>1081056.67</v>
      </c>
      <c r="C4" s="121"/>
      <c r="D4" s="121"/>
      <c r="E4" s="45"/>
      <c r="F4" s="45"/>
      <c r="G4" s="45"/>
    </row>
    <row r="5" spans="1:7" ht="18" customHeight="1">
      <c r="A5" s="97" t="s">
        <v>159</v>
      </c>
      <c r="B5" s="63" t="s">
        <v>216</v>
      </c>
      <c r="C5" s="121"/>
      <c r="D5" s="121"/>
      <c r="E5" s="45"/>
      <c r="F5" s="45"/>
      <c r="G5" s="45"/>
    </row>
    <row r="6" spans="1:7" ht="18.3" customHeight="1" thickBot="1">
      <c r="A6" s="97" t="s">
        <v>160</v>
      </c>
      <c r="B6" s="58">
        <f>SUM(B4:B5)</f>
        <v>1081056.67</v>
      </c>
      <c r="C6" s="121"/>
      <c r="D6" s="121"/>
      <c r="E6" s="45"/>
      <c r="F6" s="45"/>
      <c r="G6" s="45"/>
    </row>
    <row r="7" spans="1:7" s="100" customFormat="1" ht="18" customHeight="1" thickTop="1">
      <c r="A7" s="120" t="s">
        <v>161</v>
      </c>
      <c r="B7" s="120"/>
      <c r="C7" s="120"/>
      <c r="D7" s="120"/>
      <c r="E7" s="101"/>
      <c r="F7" s="101"/>
      <c r="G7" s="101"/>
    </row>
    <row r="8" spans="1:7" ht="17.7" customHeight="1">
      <c r="A8" s="120" t="s">
        <v>162</v>
      </c>
      <c r="B8" s="120"/>
      <c r="C8" s="120"/>
      <c r="D8" s="120"/>
      <c r="E8" s="101"/>
      <c r="F8" s="101"/>
      <c r="G8" s="101"/>
    </row>
    <row r="9" spans="1:7" ht="17.399999999999999">
      <c r="A9" s="119" t="s">
        <v>163</v>
      </c>
      <c r="B9" s="119"/>
      <c r="C9" s="119"/>
      <c r="D9" s="119"/>
      <c r="E9" s="101"/>
      <c r="F9" s="101"/>
      <c r="G9" s="101"/>
    </row>
    <row r="10" spans="1:7" ht="17.399999999999999">
      <c r="A10" s="119" t="s">
        <v>164</v>
      </c>
      <c r="B10" s="119"/>
      <c r="C10" s="119"/>
      <c r="D10" s="119"/>
      <c r="E10" s="101"/>
      <c r="F10" s="101"/>
      <c r="G10" s="101"/>
    </row>
    <row r="11" spans="1:7" ht="52.2">
      <c r="A11" s="98" t="s">
        <v>166</v>
      </c>
      <c r="B11" s="59" t="s">
        <v>167</v>
      </c>
      <c r="C11" s="59" t="s">
        <v>168</v>
      </c>
      <c r="D11" s="99" t="s">
        <v>169</v>
      </c>
      <c r="E11" s="101"/>
      <c r="F11" s="101"/>
      <c r="G11" s="101"/>
    </row>
    <row r="12" spans="1:7" ht="17.7">
      <c r="A12" s="97">
        <v>2025</v>
      </c>
      <c r="B12" s="63">
        <v>392056.31</v>
      </c>
      <c r="C12" s="63">
        <f>30569.23+1656.3</f>
        <v>32225.53</v>
      </c>
      <c r="D12" s="63">
        <f>SUM(B12:C12)</f>
        <v>424281.83999999997</v>
      </c>
      <c r="E12" s="101"/>
      <c r="F12" s="101"/>
      <c r="G12" s="101"/>
    </row>
    <row r="13" spans="1:7" ht="17.7">
      <c r="A13" s="97">
        <v>2026</v>
      </c>
      <c r="B13" s="63">
        <v>412692.43</v>
      </c>
      <c r="C13" s="63">
        <f>9845.93+1743.48</f>
        <v>11589.41</v>
      </c>
      <c r="D13" s="63">
        <f t="shared" ref="D13:D17" si="0">SUM(B13:C13)</f>
        <v>424281.83999999997</v>
      </c>
      <c r="E13" s="101"/>
      <c r="F13" s="101"/>
      <c r="G13" s="101"/>
    </row>
    <row r="14" spans="1:7" ht="17.7">
      <c r="A14" s="97">
        <v>2027</v>
      </c>
      <c r="B14" s="64">
        <v>0</v>
      </c>
      <c r="C14" s="64">
        <v>0</v>
      </c>
      <c r="D14" s="64">
        <f t="shared" si="0"/>
        <v>0</v>
      </c>
      <c r="E14" s="101"/>
      <c r="F14" s="101"/>
      <c r="G14" s="101"/>
    </row>
    <row r="15" spans="1:7" ht="17.7">
      <c r="A15" s="97">
        <v>2028</v>
      </c>
      <c r="B15" s="64">
        <v>0</v>
      </c>
      <c r="C15" s="64">
        <v>0</v>
      </c>
      <c r="D15" s="64">
        <f t="shared" si="0"/>
        <v>0</v>
      </c>
      <c r="E15" s="101"/>
      <c r="F15" s="101"/>
      <c r="G15" s="101"/>
    </row>
    <row r="16" spans="1:7" ht="17.7">
      <c r="A16" s="97">
        <v>2029</v>
      </c>
      <c r="B16" s="64">
        <v>0</v>
      </c>
      <c r="C16" s="64">
        <v>0</v>
      </c>
      <c r="D16" s="64">
        <f t="shared" si="0"/>
        <v>0</v>
      </c>
      <c r="E16" s="101"/>
      <c r="F16" s="101"/>
      <c r="G16" s="101"/>
    </row>
    <row r="17" spans="1:7" ht="17.7">
      <c r="A17" s="97" t="s">
        <v>172</v>
      </c>
      <c r="B17" s="64">
        <v>0</v>
      </c>
      <c r="C17" s="64">
        <v>0</v>
      </c>
      <c r="D17" s="64">
        <f t="shared" si="0"/>
        <v>0</v>
      </c>
      <c r="E17" s="101"/>
      <c r="F17" s="101"/>
      <c r="G17" s="101"/>
    </row>
    <row r="18" spans="1:7" ht="18" thickBot="1">
      <c r="A18" s="97" t="s">
        <v>173</v>
      </c>
      <c r="B18" s="58">
        <f>SUM(B12:B17)</f>
        <v>804748.74</v>
      </c>
      <c r="C18" s="58">
        <f>SUM(C12:C17)</f>
        <v>43814.94</v>
      </c>
      <c r="D18" s="58">
        <f>SUM(D12:D17)</f>
        <v>848563.67999999993</v>
      </c>
      <c r="E18" s="101"/>
      <c r="F18" s="101"/>
      <c r="G18" s="101"/>
    </row>
    <row r="19" spans="1:7" ht="17.7" thickTop="1">
      <c r="A19" s="119" t="s">
        <v>165</v>
      </c>
      <c r="B19" s="119"/>
      <c r="C19" s="119"/>
      <c r="D19" s="119"/>
      <c r="E19" s="101"/>
      <c r="F19" s="101"/>
      <c r="G19" s="101"/>
    </row>
    <row r="20" spans="1:7" ht="52.2">
      <c r="A20" s="98" t="s">
        <v>166</v>
      </c>
      <c r="B20" s="59" t="s">
        <v>170</v>
      </c>
      <c r="C20" s="59" t="s">
        <v>171</v>
      </c>
      <c r="D20" s="99" t="s">
        <v>169</v>
      </c>
      <c r="E20" s="101"/>
      <c r="F20" s="101"/>
      <c r="G20" s="101"/>
    </row>
    <row r="21" spans="1:7" ht="17.7">
      <c r="A21" s="97">
        <v>2025</v>
      </c>
      <c r="B21" s="64">
        <v>0</v>
      </c>
      <c r="C21" s="64">
        <v>0</v>
      </c>
      <c r="D21" s="64">
        <f>SUM(B21:C21)</f>
        <v>0</v>
      </c>
      <c r="E21" s="101"/>
      <c r="F21" s="101"/>
      <c r="G21" s="101"/>
    </row>
    <row r="22" spans="1:7" ht="17.7">
      <c r="A22" s="97">
        <v>2026</v>
      </c>
      <c r="B22" s="64">
        <v>0</v>
      </c>
      <c r="C22" s="64">
        <v>0</v>
      </c>
      <c r="D22" s="64">
        <f>SUM(B22:C22)</f>
        <v>0</v>
      </c>
      <c r="E22" s="101"/>
      <c r="F22" s="101"/>
      <c r="G22" s="101"/>
    </row>
    <row r="23" spans="1:7" ht="17.7">
      <c r="A23" s="97">
        <v>2027</v>
      </c>
      <c r="B23" s="64">
        <v>0</v>
      </c>
      <c r="C23" s="64">
        <v>0</v>
      </c>
      <c r="D23" s="64">
        <f t="shared" ref="D23:D26" si="1">SUM(B23:C23)</f>
        <v>0</v>
      </c>
      <c r="E23" s="101"/>
      <c r="F23" s="101"/>
      <c r="G23" s="101"/>
    </row>
    <row r="24" spans="1:7" ht="17.7">
      <c r="A24" s="97">
        <v>2028</v>
      </c>
      <c r="B24" s="64">
        <v>0</v>
      </c>
      <c r="C24" s="64">
        <v>0</v>
      </c>
      <c r="D24" s="64">
        <f t="shared" si="1"/>
        <v>0</v>
      </c>
      <c r="E24" s="101"/>
      <c r="F24" s="101"/>
      <c r="G24" s="101"/>
    </row>
    <row r="25" spans="1:7" ht="17.7">
      <c r="A25" s="97">
        <v>2029</v>
      </c>
      <c r="B25" s="64">
        <v>0</v>
      </c>
      <c r="C25" s="64">
        <v>0</v>
      </c>
      <c r="D25" s="64">
        <f t="shared" si="1"/>
        <v>0</v>
      </c>
      <c r="E25" s="101"/>
      <c r="F25" s="101"/>
      <c r="G25" s="101"/>
    </row>
    <row r="26" spans="1:7" ht="17.7">
      <c r="A26" s="97" t="s">
        <v>172</v>
      </c>
      <c r="B26" s="64">
        <v>0</v>
      </c>
      <c r="C26" s="64">
        <v>0</v>
      </c>
      <c r="D26" s="64">
        <f t="shared" si="1"/>
        <v>0</v>
      </c>
      <c r="E26" s="101"/>
      <c r="F26" s="101"/>
      <c r="G26" s="101"/>
    </row>
    <row r="27" spans="1:7" ht="18" thickBot="1">
      <c r="A27" s="97" t="s">
        <v>173</v>
      </c>
      <c r="B27" s="58">
        <f>SUM(B21:B26)</f>
        <v>0</v>
      </c>
      <c r="C27" s="58">
        <f>SUM(C21:C26)</f>
        <v>0</v>
      </c>
      <c r="D27" s="58">
        <f>SUM(D21:D26)</f>
        <v>0</v>
      </c>
      <c r="E27" s="101"/>
      <c r="F27" s="101"/>
      <c r="G27" s="101"/>
    </row>
    <row r="28" spans="1:7" s="122" customFormat="1" ht="21.6" thickTop="1">
      <c r="A28" s="122" t="s">
        <v>115</v>
      </c>
    </row>
    <row r="29" spans="1:7" s="105" customFormat="1" ht="20.100000000000001">
      <c r="A29" s="105" t="s">
        <v>116</v>
      </c>
    </row>
  </sheetData>
  <mergeCells count="10">
    <mergeCell ref="A28:XFD28"/>
    <mergeCell ref="A29:XFD29"/>
    <mergeCell ref="A9:D9"/>
    <mergeCell ref="A19:D19"/>
    <mergeCell ref="A1:XFD1"/>
    <mergeCell ref="A10:D10"/>
    <mergeCell ref="A2:B2"/>
    <mergeCell ref="A7:D7"/>
    <mergeCell ref="A8:D8"/>
    <mergeCell ref="C2:D6"/>
  </mergeCells>
  <hyperlinks>
    <hyperlink ref="A28" location="'Table of Contents'!A1" display="Return to TOC" xr:uid="{6AFAC4D3-1937-4959-BB6E-0AB7CFBDE53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5979-E6AD-4977-8EB2-8B23B2911F86}">
  <dimension ref="A1:F11"/>
  <sheetViews>
    <sheetView zoomScaleNormal="100" workbookViewId="0">
      <selection sqref="A1:XFD1"/>
    </sheetView>
  </sheetViews>
  <sheetFormatPr defaultColWidth="0" defaultRowHeight="14.4" zeroHeight="1"/>
  <cols>
    <col min="1" max="1" width="88.15625" bestFit="1" customWidth="1"/>
    <col min="2" max="2" width="14.68359375" bestFit="1" customWidth="1"/>
    <col min="3" max="3" width="19" bestFit="1" customWidth="1"/>
    <col min="4" max="4" width="24.26171875" bestFit="1" customWidth="1"/>
    <col min="5" max="5" width="28.68359375" bestFit="1" customWidth="1"/>
    <col min="6" max="6" width="17.68359375" bestFit="1" customWidth="1"/>
    <col min="7" max="16384" width="8.83984375" hidden="1"/>
  </cols>
  <sheetData>
    <row r="1" spans="1:6" s="123" customFormat="1" ht="17.7">
      <c r="A1" s="123" t="s">
        <v>175</v>
      </c>
    </row>
    <row r="2" spans="1:6" s="124" customFormat="1" ht="17.399999999999999">
      <c r="A2" s="124" t="s">
        <v>176</v>
      </c>
    </row>
    <row r="3" spans="1:6" s="125" customFormat="1" ht="17.399999999999999" customHeight="1">
      <c r="A3" s="125" t="s">
        <v>177</v>
      </c>
    </row>
    <row r="4" spans="1:6" ht="17.7">
      <c r="A4" s="65" t="s">
        <v>178</v>
      </c>
      <c r="B4" s="65" t="s">
        <v>179</v>
      </c>
      <c r="C4" s="65" t="s">
        <v>180</v>
      </c>
      <c r="D4" s="65" t="s">
        <v>181</v>
      </c>
      <c r="E4" s="65" t="s">
        <v>182</v>
      </c>
      <c r="F4" s="65" t="s">
        <v>183</v>
      </c>
    </row>
    <row r="5" spans="1:6" ht="121.8">
      <c r="A5" s="66">
        <v>1</v>
      </c>
      <c r="B5" s="67" t="s">
        <v>184</v>
      </c>
      <c r="C5" s="68" t="s">
        <v>185</v>
      </c>
      <c r="D5" s="69">
        <f>31387.49+7469.6</f>
        <v>38857.090000000004</v>
      </c>
      <c r="E5" s="68" t="s">
        <v>186</v>
      </c>
      <c r="F5" s="70" t="s">
        <v>187</v>
      </c>
    </row>
    <row r="6" spans="1:6" ht="121.8">
      <c r="A6" s="66">
        <v>1</v>
      </c>
      <c r="B6" s="67" t="s">
        <v>188</v>
      </c>
      <c r="C6" s="68" t="s">
        <v>185</v>
      </c>
      <c r="D6" s="69">
        <v>79356.39</v>
      </c>
      <c r="E6" s="68" t="s">
        <v>189</v>
      </c>
      <c r="F6" s="70" t="s">
        <v>187</v>
      </c>
    </row>
    <row r="7" spans="1:6" ht="121.8">
      <c r="A7" s="66">
        <v>1</v>
      </c>
      <c r="B7" s="67" t="s">
        <v>190</v>
      </c>
      <c r="C7" s="68" t="s">
        <v>185</v>
      </c>
      <c r="D7" s="69">
        <v>7683.39</v>
      </c>
      <c r="E7" s="68" t="s">
        <v>191</v>
      </c>
      <c r="F7" s="70" t="s">
        <v>187</v>
      </c>
    </row>
    <row r="8" spans="1:6" ht="365.4">
      <c r="A8" s="66">
        <v>1</v>
      </c>
      <c r="B8" s="67" t="s">
        <v>192</v>
      </c>
      <c r="C8" s="68" t="s">
        <v>193</v>
      </c>
      <c r="D8" s="69">
        <v>49034357.170000002</v>
      </c>
      <c r="E8" s="71" t="s">
        <v>194</v>
      </c>
      <c r="F8" s="70" t="s">
        <v>195</v>
      </c>
    </row>
    <row r="9" spans="1:6" ht="295.8">
      <c r="A9" s="66">
        <v>191</v>
      </c>
      <c r="B9" s="67" t="s">
        <v>196</v>
      </c>
      <c r="C9" s="68" t="s">
        <v>185</v>
      </c>
      <c r="D9" s="69">
        <v>1364408084.03</v>
      </c>
      <c r="E9" s="71" t="s">
        <v>197</v>
      </c>
      <c r="F9" s="70" t="s">
        <v>198</v>
      </c>
    </row>
    <row r="10" spans="1:6" s="102" customFormat="1" ht="21.3">
      <c r="A10" s="102" t="s">
        <v>115</v>
      </c>
    </row>
    <row r="11" spans="1:6" s="105" customFormat="1" ht="20.100000000000001">
      <c r="A11" s="105" t="s">
        <v>116</v>
      </c>
    </row>
  </sheetData>
  <mergeCells count="5">
    <mergeCell ref="A11:XFD11"/>
    <mergeCell ref="A1:XFD1"/>
    <mergeCell ref="A2:XFD2"/>
    <mergeCell ref="A3:XFD3"/>
    <mergeCell ref="A10:XFD10"/>
  </mergeCells>
  <hyperlinks>
    <hyperlink ref="A10" location="'Table of Contents'!A1" display="Return to TOC" xr:uid="{792C2389-DA2A-4A96-9D10-C6EB18817B6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3C09-7586-42B8-9F33-0841716D9C47}">
  <dimension ref="A1:D28"/>
  <sheetViews>
    <sheetView workbookViewId="0">
      <selection sqref="A1:D1"/>
    </sheetView>
  </sheetViews>
  <sheetFormatPr defaultColWidth="0" defaultRowHeight="14.4" zeroHeight="1"/>
  <cols>
    <col min="1" max="1" width="35.15625" customWidth="1"/>
    <col min="2" max="2" width="24.68359375" customWidth="1"/>
    <col min="3" max="3" width="12.26171875" bestFit="1" customWidth="1"/>
    <col min="4" max="4" width="16.15625" bestFit="1" customWidth="1"/>
    <col min="5" max="16384" width="8.83984375" hidden="1"/>
  </cols>
  <sheetData>
    <row r="1" spans="1:4" ht="32.1" customHeight="1">
      <c r="A1" s="126" t="s">
        <v>120</v>
      </c>
      <c r="B1" s="126"/>
      <c r="C1" s="126"/>
      <c r="D1" s="126"/>
    </row>
    <row r="2" spans="1:4" ht="17.399999999999999">
      <c r="A2" s="109" t="s">
        <v>47</v>
      </c>
      <c r="B2" s="109"/>
      <c r="C2" s="109"/>
      <c r="D2" s="109"/>
    </row>
    <row r="3" spans="1:4" ht="81" customHeight="1">
      <c r="A3" s="44" t="s">
        <v>114</v>
      </c>
      <c r="B3" s="23" t="s">
        <v>92</v>
      </c>
      <c r="C3" s="23" t="s">
        <v>93</v>
      </c>
      <c r="D3" s="23" t="s">
        <v>94</v>
      </c>
    </row>
    <row r="4" spans="1:4" ht="15.3">
      <c r="A4" s="110" t="s">
        <v>6</v>
      </c>
      <c r="B4" s="110"/>
      <c r="C4" s="110"/>
      <c r="D4" s="110"/>
    </row>
    <row r="5" spans="1:4" ht="15.3">
      <c r="A5" s="107" t="s">
        <v>7</v>
      </c>
      <c r="B5" s="107"/>
      <c r="C5" s="107"/>
      <c r="D5" s="107"/>
    </row>
    <row r="6" spans="1:4" ht="15.3">
      <c r="A6" s="107" t="s">
        <v>8</v>
      </c>
      <c r="B6" s="107"/>
      <c r="C6" s="107"/>
      <c r="D6" s="107"/>
    </row>
    <row r="7" spans="1:4" ht="15.3">
      <c r="A7" s="6" t="s">
        <v>10</v>
      </c>
      <c r="B7" s="16">
        <v>51613887.899999999</v>
      </c>
      <c r="C7" s="16">
        <v>0</v>
      </c>
      <c r="D7" s="16">
        <f>+B7+C7</f>
        <v>51613887.899999999</v>
      </c>
    </row>
    <row r="8" spans="1:4" ht="15.3">
      <c r="A8" s="6" t="s">
        <v>11</v>
      </c>
      <c r="B8" s="10">
        <v>5753309.3499999996</v>
      </c>
      <c r="C8" s="93">
        <v>0</v>
      </c>
      <c r="D8" s="10">
        <f>+B8+C8</f>
        <v>5753309.3499999996</v>
      </c>
    </row>
    <row r="9" spans="1:4" ht="15.3">
      <c r="A9" s="6" t="s">
        <v>12</v>
      </c>
      <c r="B9" s="13">
        <f>SUM(B7:B8)</f>
        <v>57367197.25</v>
      </c>
      <c r="C9" s="13">
        <f>SUM(C7:C8)</f>
        <v>0</v>
      </c>
      <c r="D9" s="13">
        <f>SUM(D7:D8)</f>
        <v>57367197.25</v>
      </c>
    </row>
    <row r="10" spans="1:4" ht="15.6" thickBot="1">
      <c r="A10" s="6" t="s">
        <v>18</v>
      </c>
      <c r="B10" s="14">
        <f>+B9</f>
        <v>57367197.25</v>
      </c>
      <c r="C10" s="14">
        <f>+C9</f>
        <v>0</v>
      </c>
      <c r="D10" s="14">
        <f>+D9</f>
        <v>57367197.25</v>
      </c>
    </row>
    <row r="11" spans="1:4" ht="15.6" thickTop="1">
      <c r="A11" s="110" t="s">
        <v>19</v>
      </c>
      <c r="B11" s="110"/>
      <c r="C11" s="110"/>
      <c r="D11" s="110"/>
    </row>
    <row r="12" spans="1:4" ht="15.3">
      <c r="A12" s="107" t="s">
        <v>20</v>
      </c>
      <c r="B12" s="107"/>
      <c r="C12" s="107"/>
      <c r="D12" s="107"/>
    </row>
    <row r="13" spans="1:4" ht="15.3">
      <c r="A13" s="107" t="s">
        <v>21</v>
      </c>
      <c r="B13" s="107"/>
      <c r="C13" s="107"/>
      <c r="D13" s="107"/>
    </row>
    <row r="14" spans="1:4" ht="15.3">
      <c r="A14" s="6" t="s">
        <v>22</v>
      </c>
      <c r="B14" s="16">
        <v>2480561.86</v>
      </c>
      <c r="C14" s="16">
        <v>0</v>
      </c>
      <c r="D14" s="16">
        <f>+B14+C14</f>
        <v>2480561.86</v>
      </c>
    </row>
    <row r="15" spans="1:4" ht="15.3">
      <c r="A15" s="6" t="s">
        <v>23</v>
      </c>
      <c r="B15" s="10">
        <v>173629.25</v>
      </c>
      <c r="C15" s="93">
        <v>0</v>
      </c>
      <c r="D15" s="10">
        <f t="shared" ref="D15:D16" si="0">+B15+C15</f>
        <v>173629.25</v>
      </c>
    </row>
    <row r="16" spans="1:4" ht="15.3">
      <c r="A16" s="6" t="s">
        <v>25</v>
      </c>
      <c r="B16" s="10">
        <v>4817.3900000000003</v>
      </c>
      <c r="C16" s="10">
        <v>25270.35</v>
      </c>
      <c r="D16" s="10">
        <f t="shared" si="0"/>
        <v>30087.739999999998</v>
      </c>
    </row>
    <row r="17" spans="1:4" ht="15.3">
      <c r="A17" s="6" t="s">
        <v>28</v>
      </c>
      <c r="B17" s="13">
        <f>SUM(B14:B16)</f>
        <v>2659008.5</v>
      </c>
      <c r="C17" s="13">
        <f>SUM(C14:C16)</f>
        <v>25270.35</v>
      </c>
      <c r="D17" s="13">
        <f>SUM(D14:D16)</f>
        <v>2684278.85</v>
      </c>
    </row>
    <row r="18" spans="1:4" ht="15.3">
      <c r="A18" s="18" t="s">
        <v>32</v>
      </c>
      <c r="B18" s="13">
        <f>+B17</f>
        <v>2659008.5</v>
      </c>
      <c r="C18" s="13">
        <f>+C17</f>
        <v>25270.35</v>
      </c>
      <c r="D18" s="13">
        <f>+D17</f>
        <v>2684278.85</v>
      </c>
    </row>
    <row r="19" spans="1:4" ht="15.3">
      <c r="A19" s="110" t="s">
        <v>33</v>
      </c>
      <c r="B19" s="110"/>
      <c r="C19" s="110"/>
      <c r="D19" s="110"/>
    </row>
    <row r="20" spans="1:4" ht="15.3">
      <c r="A20" s="114" t="s">
        <v>34</v>
      </c>
      <c r="B20" s="114"/>
      <c r="C20" s="114"/>
      <c r="D20" s="114"/>
    </row>
    <row r="21" spans="1:4" ht="15.3">
      <c r="A21" s="19" t="s">
        <v>35</v>
      </c>
      <c r="B21" s="10">
        <v>125896.87</v>
      </c>
      <c r="C21" s="93">
        <v>0</v>
      </c>
      <c r="D21" s="10">
        <f>+B21+C21</f>
        <v>125896.87</v>
      </c>
    </row>
    <row r="22" spans="1:4" ht="15.3">
      <c r="A22" s="19" t="s">
        <v>36</v>
      </c>
      <c r="B22" s="10">
        <v>49034357.170000002</v>
      </c>
      <c r="C22" s="93">
        <v>0</v>
      </c>
      <c r="D22" s="37">
        <f>+B22+C22</f>
        <v>49034357.170000002</v>
      </c>
    </row>
    <row r="23" spans="1:4" ht="15.3">
      <c r="A23" s="19" t="s">
        <v>37</v>
      </c>
      <c r="B23" s="10">
        <v>5547934.71</v>
      </c>
      <c r="C23" s="10">
        <v>-25270.35</v>
      </c>
      <c r="D23" s="10">
        <f>+B23+C23</f>
        <v>5522664.3600000003</v>
      </c>
    </row>
    <row r="24" spans="1:4" ht="15.3">
      <c r="A24" s="18" t="s">
        <v>38</v>
      </c>
      <c r="B24" s="13">
        <f>SUM(B21:B23)</f>
        <v>54708188.75</v>
      </c>
      <c r="C24" s="13">
        <f>SUM(C21:C23)</f>
        <v>-25270.35</v>
      </c>
      <c r="D24" s="13">
        <f>SUM(D21:D23)</f>
        <v>54682918.399999999</v>
      </c>
    </row>
    <row r="25" spans="1:4" ht="15.6" thickBot="1">
      <c r="A25" s="6" t="s">
        <v>39</v>
      </c>
      <c r="B25" s="14">
        <f>B18+B24</f>
        <v>57367197.25</v>
      </c>
      <c r="C25" s="14">
        <f>C18+C24</f>
        <v>0</v>
      </c>
      <c r="D25" s="32">
        <f>+B25+C25</f>
        <v>57367197.25</v>
      </c>
    </row>
    <row r="26" spans="1:4" ht="15.6" thickTop="1">
      <c r="A26" s="107" t="s">
        <v>46</v>
      </c>
      <c r="B26" s="107"/>
      <c r="C26" s="107"/>
      <c r="D26" s="107"/>
    </row>
    <row r="27" spans="1:4" ht="21.3">
      <c r="A27" s="102" t="s">
        <v>115</v>
      </c>
      <c r="B27" s="102"/>
      <c r="C27" s="102"/>
      <c r="D27" s="102"/>
    </row>
    <row r="28" spans="1:4" ht="20.100000000000001">
      <c r="A28" s="105" t="s">
        <v>116</v>
      </c>
      <c r="B28" s="105"/>
      <c r="C28" s="105"/>
      <c r="D28" s="105"/>
    </row>
  </sheetData>
  <mergeCells count="13">
    <mergeCell ref="A27:D27"/>
    <mergeCell ref="A28:D28"/>
    <mergeCell ref="A2:D2"/>
    <mergeCell ref="A1:D1"/>
    <mergeCell ref="A4:D4"/>
    <mergeCell ref="A5:D5"/>
    <mergeCell ref="A6:D6"/>
    <mergeCell ref="A11:D11"/>
    <mergeCell ref="A12:D12"/>
    <mergeCell ref="A13:D13"/>
    <mergeCell ref="A19:D19"/>
    <mergeCell ref="A20:D20"/>
    <mergeCell ref="A26:D26"/>
  </mergeCells>
  <hyperlinks>
    <hyperlink ref="A27" location="'Table of Contents'!A1" display="Return to TOC" xr:uid="{283933D9-A24C-4FE3-9227-CECDF613684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B98A-F360-4F80-8A97-34635A70860A}">
  <dimension ref="A1:F41"/>
  <sheetViews>
    <sheetView workbookViewId="0">
      <selection sqref="A1:D1"/>
    </sheetView>
  </sheetViews>
  <sheetFormatPr defaultColWidth="0" defaultRowHeight="14.4" zeroHeight="1"/>
  <cols>
    <col min="1" max="1" width="44.41796875" customWidth="1"/>
    <col min="2" max="2" width="19.41796875" customWidth="1"/>
    <col min="3" max="4" width="17.15625" customWidth="1"/>
    <col min="5" max="6" width="0" hidden="1" customWidth="1"/>
    <col min="7" max="16384" width="8.83984375" hidden="1"/>
  </cols>
  <sheetData>
    <row r="1" spans="1:6" ht="35.1" customHeight="1">
      <c r="A1" s="127" t="s">
        <v>121</v>
      </c>
      <c r="B1" s="127"/>
      <c r="C1" s="127"/>
      <c r="D1" s="127"/>
      <c r="E1" s="1"/>
      <c r="F1" s="1"/>
    </row>
    <row r="2" spans="1:6" s="113" customFormat="1" ht="17.399999999999999">
      <c r="A2" s="113" t="s">
        <v>48</v>
      </c>
    </row>
    <row r="3" spans="1:6" ht="90.3">
      <c r="A3" s="44" t="s">
        <v>114</v>
      </c>
      <c r="B3" s="23" t="s">
        <v>95</v>
      </c>
      <c r="C3" s="23" t="s">
        <v>93</v>
      </c>
      <c r="D3" s="35" t="s">
        <v>96</v>
      </c>
      <c r="E3" s="33"/>
      <c r="F3" s="33"/>
    </row>
    <row r="4" spans="1:6" s="112" customFormat="1" ht="17.399999999999999">
      <c r="A4" s="112" t="s">
        <v>52</v>
      </c>
    </row>
    <row r="5" spans="1:6" s="107" customFormat="1" ht="15.3">
      <c r="A5" s="107" t="s">
        <v>53</v>
      </c>
    </row>
    <row r="6" spans="1:6" ht="15.3">
      <c r="A6" s="6" t="s">
        <v>54</v>
      </c>
      <c r="B6" s="37">
        <v>2580912</v>
      </c>
      <c r="C6" s="37">
        <v>0</v>
      </c>
      <c r="D6" s="37">
        <v>2580912</v>
      </c>
      <c r="E6" s="6"/>
      <c r="F6" s="6"/>
    </row>
    <row r="7" spans="1:6" ht="15.3">
      <c r="A7" s="6" t="s">
        <v>55</v>
      </c>
      <c r="B7" s="37">
        <v>411495.46</v>
      </c>
      <c r="C7" s="37">
        <v>0</v>
      </c>
      <c r="D7" s="37">
        <v>411495.46</v>
      </c>
      <c r="E7" s="6"/>
      <c r="F7" s="6"/>
    </row>
    <row r="8" spans="1:6" ht="15.3">
      <c r="A8" s="6" t="s">
        <v>97</v>
      </c>
      <c r="B8" s="37">
        <v>25868952.760000002</v>
      </c>
      <c r="C8" s="37">
        <v>20310118.469999999</v>
      </c>
      <c r="D8" s="37">
        <v>46179071.230000004</v>
      </c>
      <c r="E8" s="6"/>
      <c r="F8" s="6"/>
    </row>
    <row r="9" spans="1:6" ht="15.3">
      <c r="A9" s="6" t="s">
        <v>98</v>
      </c>
      <c r="B9" s="37">
        <v>2408065.7599999998</v>
      </c>
      <c r="C9" s="37">
        <v>0</v>
      </c>
      <c r="D9" s="37">
        <v>2408065.7599999998</v>
      </c>
      <c r="E9" s="6"/>
      <c r="F9" s="6"/>
    </row>
    <row r="10" spans="1:6" ht="15.3">
      <c r="A10" s="18" t="s">
        <v>58</v>
      </c>
      <c r="B10" s="38">
        <v>31269425.980000004</v>
      </c>
      <c r="C10" s="38">
        <v>20310118.469999999</v>
      </c>
      <c r="D10" s="38">
        <v>51579544.450000003</v>
      </c>
      <c r="E10" s="6"/>
      <c r="F10" s="6"/>
    </row>
    <row r="11" spans="1:6" ht="17.399999999999999">
      <c r="A11" s="112" t="s">
        <v>59</v>
      </c>
      <c r="B11" s="112"/>
      <c r="C11" s="112"/>
      <c r="D11" s="112"/>
      <c r="E11" s="6"/>
      <c r="F11" s="6"/>
    </row>
    <row r="12" spans="1:6" ht="15.3">
      <c r="A12" s="6" t="s">
        <v>60</v>
      </c>
      <c r="B12" s="37">
        <v>1559694.24</v>
      </c>
      <c r="C12" s="37">
        <v>0</v>
      </c>
      <c r="D12" s="37">
        <v>1559694.24</v>
      </c>
      <c r="E12" s="6"/>
      <c r="F12" s="6"/>
    </row>
    <row r="13" spans="1:6" ht="15.3">
      <c r="A13" s="6" t="s">
        <v>61</v>
      </c>
      <c r="B13" s="37">
        <v>433936.34</v>
      </c>
      <c r="C13" s="37">
        <v>0</v>
      </c>
      <c r="D13" s="37">
        <v>433936.34</v>
      </c>
      <c r="E13" s="6"/>
      <c r="F13" s="6"/>
    </row>
    <row r="14" spans="1:6" ht="15.3">
      <c r="A14" s="6" t="s">
        <v>62</v>
      </c>
      <c r="B14" s="37">
        <v>27738659.260000002</v>
      </c>
      <c r="C14" s="37">
        <v>0</v>
      </c>
      <c r="D14" s="37">
        <v>27738659.260000002</v>
      </c>
      <c r="E14" s="6"/>
      <c r="F14" s="6"/>
    </row>
    <row r="15" spans="1:6" ht="15.3">
      <c r="A15" s="6" t="s">
        <v>63</v>
      </c>
      <c r="B15" s="37">
        <v>15722.03</v>
      </c>
      <c r="C15" s="37">
        <v>0</v>
      </c>
      <c r="D15" s="37">
        <v>15722.03</v>
      </c>
      <c r="E15" s="6"/>
      <c r="F15" s="6"/>
    </row>
    <row r="16" spans="1:6" ht="15.3">
      <c r="A16" s="6" t="s">
        <v>64</v>
      </c>
      <c r="B16" s="37">
        <v>1166.57</v>
      </c>
      <c r="C16" s="37">
        <v>0</v>
      </c>
      <c r="D16" s="37">
        <v>1166.57</v>
      </c>
      <c r="E16" s="6"/>
      <c r="F16" s="6"/>
    </row>
    <row r="17" spans="1:6" ht="15.3">
      <c r="A17" s="6" t="s">
        <v>65</v>
      </c>
      <c r="B17" s="37">
        <v>1448.86</v>
      </c>
      <c r="C17" s="37">
        <v>0</v>
      </c>
      <c r="D17" s="37">
        <v>1448.86</v>
      </c>
      <c r="E17" s="6"/>
      <c r="F17" s="6"/>
    </row>
    <row r="18" spans="1:6" ht="15.3">
      <c r="A18" s="6" t="s">
        <v>66</v>
      </c>
      <c r="B18" s="37">
        <v>11335876.310000001</v>
      </c>
      <c r="C18" s="37">
        <v>0</v>
      </c>
      <c r="D18" s="37">
        <v>11335876.310000001</v>
      </c>
      <c r="E18" s="6"/>
      <c r="F18" s="6"/>
    </row>
    <row r="19" spans="1:6" ht="15.3">
      <c r="A19" s="6" t="s">
        <v>67</v>
      </c>
      <c r="B19" s="37">
        <v>35498786.039999999</v>
      </c>
      <c r="C19" s="37">
        <v>0</v>
      </c>
      <c r="D19" s="37">
        <v>35498786.039999999</v>
      </c>
      <c r="E19" s="6"/>
      <c r="F19" s="6"/>
    </row>
    <row r="20" spans="1:6" ht="15.3">
      <c r="A20" s="6" t="s">
        <v>68</v>
      </c>
      <c r="B20" s="37">
        <v>69844.03</v>
      </c>
      <c r="C20" s="37">
        <v>0</v>
      </c>
      <c r="D20" s="37">
        <v>69844.03</v>
      </c>
      <c r="E20" s="6"/>
      <c r="F20" s="6"/>
    </row>
    <row r="21" spans="1:6" ht="15.3">
      <c r="A21" s="6" t="s">
        <v>99</v>
      </c>
      <c r="B21" s="37">
        <v>738454.64</v>
      </c>
      <c r="C21" s="37">
        <v>0</v>
      </c>
      <c r="D21" s="37">
        <v>738454.64</v>
      </c>
      <c r="E21" s="6"/>
      <c r="F21" s="6"/>
    </row>
    <row r="22" spans="1:6" ht="15.3">
      <c r="A22" s="6" t="s">
        <v>100</v>
      </c>
      <c r="B22" s="37">
        <v>1182340.55</v>
      </c>
      <c r="C22" s="37">
        <v>0</v>
      </c>
      <c r="D22" s="37">
        <v>1182340.55</v>
      </c>
      <c r="E22" s="6"/>
      <c r="F22" s="6"/>
    </row>
    <row r="23" spans="1:6" ht="15.3">
      <c r="A23" s="18" t="s">
        <v>74</v>
      </c>
      <c r="B23" s="38">
        <v>78575928.870000005</v>
      </c>
      <c r="C23" s="38">
        <v>0</v>
      </c>
      <c r="D23" s="38">
        <v>78575928.870000005</v>
      </c>
      <c r="E23" s="6"/>
      <c r="F23" s="6"/>
    </row>
    <row r="24" spans="1:6" ht="15.3">
      <c r="A24" s="6" t="s">
        <v>199</v>
      </c>
      <c r="B24" s="39">
        <v>-47306502.890000001</v>
      </c>
      <c r="C24" s="39">
        <v>20310118.469999999</v>
      </c>
      <c r="D24" s="39">
        <v>-26996384.420000002</v>
      </c>
      <c r="E24" s="6"/>
      <c r="F24" s="6"/>
    </row>
    <row r="25" spans="1:6" ht="17.399999999999999">
      <c r="A25" s="112" t="s">
        <v>77</v>
      </c>
      <c r="B25" s="112"/>
      <c r="C25" s="112"/>
      <c r="D25" s="112"/>
      <c r="E25" s="6"/>
      <c r="F25" s="6"/>
    </row>
    <row r="26" spans="1:6" ht="15.3">
      <c r="A26" s="6" t="s">
        <v>78</v>
      </c>
      <c r="B26" s="37">
        <v>95403547.519999996</v>
      </c>
      <c r="C26" s="37">
        <v>0</v>
      </c>
      <c r="D26" s="37">
        <v>95403547.519999996</v>
      </c>
      <c r="E26" s="6"/>
      <c r="F26" s="6"/>
    </row>
    <row r="27" spans="1:6" ht="15.3">
      <c r="A27" s="6" t="s">
        <v>79</v>
      </c>
      <c r="B27" s="37">
        <v>-103995.88</v>
      </c>
      <c r="C27" s="37">
        <v>-20299551.640000001</v>
      </c>
      <c r="D27" s="37">
        <v>-20403547.52</v>
      </c>
      <c r="E27" s="6"/>
      <c r="F27" s="6"/>
    </row>
    <row r="28" spans="1:6" ht="15.3">
      <c r="A28" s="6" t="s">
        <v>101</v>
      </c>
      <c r="B28" s="37">
        <v>1182340.55</v>
      </c>
      <c r="C28" s="37">
        <v>0</v>
      </c>
      <c r="D28" s="37">
        <v>1182340.55</v>
      </c>
      <c r="E28" s="6"/>
      <c r="F28" s="6"/>
    </row>
    <row r="29" spans="1:6" ht="15.3">
      <c r="A29" s="18" t="s">
        <v>80</v>
      </c>
      <c r="B29" s="38">
        <v>96481892.189999998</v>
      </c>
      <c r="C29" s="38">
        <v>-20299551.640000001</v>
      </c>
      <c r="D29" s="38">
        <v>76182340.549999997</v>
      </c>
      <c r="E29" s="6"/>
      <c r="F29" s="6"/>
    </row>
    <row r="30" spans="1:6" ht="15.3">
      <c r="A30" s="6" t="s">
        <v>81</v>
      </c>
      <c r="B30" s="39">
        <v>49175389.299999997</v>
      </c>
      <c r="C30" s="39">
        <v>10566.829999998212</v>
      </c>
      <c r="D30" s="39">
        <v>49185956.129999995</v>
      </c>
      <c r="E30" s="6"/>
      <c r="F30" s="6"/>
    </row>
    <row r="31" spans="1:6" ht="17.399999999999999">
      <c r="A31" s="112" t="s">
        <v>124</v>
      </c>
      <c r="B31" s="112"/>
      <c r="C31" s="112"/>
      <c r="D31" s="112"/>
      <c r="E31" s="6"/>
      <c r="F31" s="6"/>
    </row>
    <row r="32" spans="1:6" ht="15.3">
      <c r="A32" s="6" t="s">
        <v>82</v>
      </c>
      <c r="B32" s="40">
        <v>7887524.3399999999</v>
      </c>
      <c r="C32" s="37">
        <v>-35837.18</v>
      </c>
      <c r="D32" s="37">
        <v>7851687.1600000001</v>
      </c>
      <c r="E32" s="6"/>
      <c r="F32" s="6"/>
    </row>
    <row r="33" spans="1:6" ht="15.3">
      <c r="A33" s="6" t="s">
        <v>83</v>
      </c>
      <c r="B33" s="37">
        <v>0</v>
      </c>
      <c r="C33" s="37">
        <v>0</v>
      </c>
      <c r="D33" s="37">
        <v>0</v>
      </c>
      <c r="E33" s="6"/>
      <c r="F33" s="6"/>
    </row>
    <row r="34" spans="1:6" ht="15.3">
      <c r="A34" s="26" t="s">
        <v>84</v>
      </c>
      <c r="B34" s="41">
        <v>7887524.3399999999</v>
      </c>
      <c r="C34" s="41">
        <v>-35837.18</v>
      </c>
      <c r="D34" s="41">
        <v>7851687.1600000001</v>
      </c>
      <c r="E34" s="34"/>
      <c r="F34" s="34"/>
    </row>
    <row r="35" spans="1:6" ht="15.3">
      <c r="A35" s="26" t="s">
        <v>85</v>
      </c>
      <c r="B35" s="37">
        <v>-2354724.89</v>
      </c>
      <c r="C35" s="37">
        <v>0</v>
      </c>
      <c r="D35" s="37">
        <v>-2354724.89</v>
      </c>
      <c r="E35" s="6"/>
      <c r="F35" s="6"/>
    </row>
    <row r="36" spans="1:6" ht="15.6" thickBot="1">
      <c r="A36" s="27" t="s">
        <v>86</v>
      </c>
      <c r="B36" s="42">
        <v>54708188.75</v>
      </c>
      <c r="C36" s="42">
        <v>-25270.350000001788</v>
      </c>
      <c r="D36" s="42">
        <v>54682918.399999991</v>
      </c>
      <c r="E36" s="6"/>
      <c r="F36" s="6"/>
    </row>
    <row r="37" spans="1:6" ht="15.6" thickTop="1">
      <c r="A37" s="107" t="s">
        <v>46</v>
      </c>
      <c r="B37" s="107"/>
      <c r="C37" s="107"/>
      <c r="D37" s="107"/>
      <c r="E37" s="21"/>
      <c r="F37" s="21"/>
    </row>
    <row r="38" spans="1:6" ht="21.3">
      <c r="A38" s="102" t="s">
        <v>115</v>
      </c>
      <c r="B38" s="102"/>
      <c r="C38" s="102"/>
      <c r="D38" s="102"/>
      <c r="E38" s="6"/>
      <c r="F38" s="6"/>
    </row>
    <row r="39" spans="1:6" ht="20.100000000000001">
      <c r="A39" s="105" t="s">
        <v>116</v>
      </c>
      <c r="B39" s="105"/>
      <c r="C39" s="105"/>
      <c r="D39" s="105"/>
      <c r="E39" s="6"/>
      <c r="F39" s="6"/>
    </row>
    <row r="40" spans="1:6" ht="15.3" hidden="1">
      <c r="A40" s="6"/>
      <c r="B40" s="10"/>
      <c r="C40" s="10"/>
      <c r="D40" s="10"/>
      <c r="E40" s="6"/>
      <c r="F40" s="6"/>
    </row>
    <row r="41" spans="1:6" ht="15.3" hidden="1">
      <c r="A41" s="6"/>
      <c r="B41" s="10"/>
      <c r="C41" s="10"/>
      <c r="D41" s="10"/>
      <c r="E41" s="6"/>
      <c r="F41" s="6"/>
    </row>
  </sheetData>
  <mergeCells count="10">
    <mergeCell ref="A1:D1"/>
    <mergeCell ref="A38:D38"/>
    <mergeCell ref="A37:D37"/>
    <mergeCell ref="A39:D39"/>
    <mergeCell ref="A11:D11"/>
    <mergeCell ref="A25:D25"/>
    <mergeCell ref="A31:D31"/>
    <mergeCell ref="A2:XFD2"/>
    <mergeCell ref="A4:XFD4"/>
    <mergeCell ref="A5:XFD5"/>
  </mergeCells>
  <hyperlinks>
    <hyperlink ref="A38" location="'Table of Contents'!A1" display="Return to TOC" xr:uid="{D04372DD-B5F4-400A-ACC4-64CAAC86262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856D-4A37-4B99-A4EA-B4BFCD6DDC00}">
  <dimension ref="A1:D27"/>
  <sheetViews>
    <sheetView workbookViewId="0">
      <selection sqref="A1:C1"/>
    </sheetView>
  </sheetViews>
  <sheetFormatPr defaultColWidth="0" defaultRowHeight="14.4" zeroHeight="1"/>
  <cols>
    <col min="1" max="1" width="41.68359375" customWidth="1"/>
    <col min="2" max="2" width="27.578125" customWidth="1"/>
    <col min="3" max="3" width="27.41796875" customWidth="1"/>
    <col min="4" max="4" width="0" hidden="1" customWidth="1"/>
    <col min="5" max="16384" width="8.83984375" hidden="1"/>
  </cols>
  <sheetData>
    <row r="1" spans="1:4" ht="35.700000000000003" customHeight="1">
      <c r="A1" s="128" t="s">
        <v>123</v>
      </c>
      <c r="B1" s="128"/>
      <c r="C1" s="128"/>
      <c r="D1" s="1"/>
    </row>
    <row r="2" spans="1:4" s="109" customFormat="1" ht="17.399999999999999">
      <c r="A2" s="109" t="s">
        <v>47</v>
      </c>
    </row>
    <row r="3" spans="1:4" ht="60.3">
      <c r="A3" s="44" t="s">
        <v>114</v>
      </c>
      <c r="B3" s="23" t="s">
        <v>102</v>
      </c>
      <c r="C3" s="23" t="s">
        <v>103</v>
      </c>
      <c r="D3" s="4"/>
    </row>
    <row r="4" spans="1:4" ht="17.399999999999999">
      <c r="A4" s="112" t="s">
        <v>6</v>
      </c>
      <c r="B4" s="112"/>
      <c r="C4" s="112"/>
      <c r="D4" s="8"/>
    </row>
    <row r="5" spans="1:4" ht="16.2">
      <c r="A5" s="104" t="s">
        <v>7</v>
      </c>
      <c r="B5" s="104"/>
      <c r="C5" s="104"/>
      <c r="D5" s="8"/>
    </row>
    <row r="6" spans="1:4" ht="16.2">
      <c r="A6" s="104" t="s">
        <v>8</v>
      </c>
      <c r="B6" s="104"/>
      <c r="C6" s="104"/>
      <c r="D6" s="8"/>
    </row>
    <row r="7" spans="1:4" ht="16.2">
      <c r="A7" s="6" t="s">
        <v>10</v>
      </c>
      <c r="B7" s="37">
        <v>1364408084.03</v>
      </c>
      <c r="C7" s="37">
        <v>1364408084.03</v>
      </c>
      <c r="D7" s="8"/>
    </row>
    <row r="8" spans="1:4" ht="16.2">
      <c r="A8" s="6" t="s">
        <v>11</v>
      </c>
      <c r="B8" s="37">
        <v>0</v>
      </c>
      <c r="C8" s="37">
        <v>0</v>
      </c>
      <c r="D8" s="8"/>
    </row>
    <row r="9" spans="1:4" ht="16.2">
      <c r="A9" s="6" t="s">
        <v>12</v>
      </c>
      <c r="B9" s="38">
        <v>1364408084.03</v>
      </c>
      <c r="C9" s="38">
        <v>1364408084.03</v>
      </c>
      <c r="D9" s="8"/>
    </row>
    <row r="10" spans="1:4" ht="16.5" thickBot="1">
      <c r="A10" s="6" t="s">
        <v>18</v>
      </c>
      <c r="B10" s="42">
        <v>1364408084.03</v>
      </c>
      <c r="C10" s="42">
        <v>1364408084.03</v>
      </c>
      <c r="D10" s="15"/>
    </row>
    <row r="11" spans="1:4" ht="17.7" thickTop="1">
      <c r="A11" s="112" t="s">
        <v>19</v>
      </c>
      <c r="B11" s="112"/>
      <c r="C11" s="112"/>
      <c r="D11" s="15"/>
    </row>
    <row r="12" spans="1:4" ht="16.2">
      <c r="A12" s="104" t="s">
        <v>20</v>
      </c>
      <c r="B12" s="104"/>
      <c r="C12" s="104"/>
      <c r="D12" s="8"/>
    </row>
    <row r="13" spans="1:4" ht="16.2">
      <c r="A13" s="104" t="s">
        <v>21</v>
      </c>
      <c r="B13" s="104"/>
      <c r="C13" s="104"/>
      <c r="D13" s="8"/>
    </row>
    <row r="14" spans="1:4" ht="16.2">
      <c r="A14" s="6" t="s">
        <v>22</v>
      </c>
      <c r="B14" s="37">
        <v>0</v>
      </c>
      <c r="C14" s="37">
        <v>0</v>
      </c>
      <c r="D14" s="8"/>
    </row>
    <row r="15" spans="1:4" ht="16.2">
      <c r="A15" s="6" t="s">
        <v>23</v>
      </c>
      <c r="B15" s="37">
        <v>0</v>
      </c>
      <c r="C15" s="37">
        <v>0</v>
      </c>
      <c r="D15" s="8"/>
    </row>
    <row r="16" spans="1:4" ht="16.2">
      <c r="A16" s="6" t="s">
        <v>104</v>
      </c>
      <c r="B16" s="37">
        <v>0</v>
      </c>
      <c r="C16" s="37">
        <v>0</v>
      </c>
      <c r="D16" s="8"/>
    </row>
    <row r="17" spans="1:4" ht="16.2">
      <c r="A17" s="6" t="s">
        <v>28</v>
      </c>
      <c r="B17" s="38">
        <v>0</v>
      </c>
      <c r="C17" s="38">
        <v>0</v>
      </c>
      <c r="D17" s="17"/>
    </row>
    <row r="18" spans="1:4" ht="16.2">
      <c r="A18" s="18" t="s">
        <v>32</v>
      </c>
      <c r="B18" s="38">
        <v>0</v>
      </c>
      <c r="C18" s="38">
        <v>0</v>
      </c>
      <c r="D18" s="17"/>
    </row>
    <row r="19" spans="1:4" ht="17.399999999999999">
      <c r="A19" s="112" t="s">
        <v>33</v>
      </c>
      <c r="B19" s="112"/>
      <c r="C19" s="112"/>
      <c r="D19" s="17"/>
    </row>
    <row r="20" spans="1:4" ht="16.2">
      <c r="A20" s="103" t="s">
        <v>34</v>
      </c>
      <c r="B20" s="103"/>
      <c r="C20" s="103"/>
      <c r="D20" s="8"/>
    </row>
    <row r="21" spans="1:4" ht="16.2">
      <c r="A21" s="19" t="s">
        <v>35</v>
      </c>
      <c r="B21" s="37">
        <v>1364408084.03</v>
      </c>
      <c r="C21" s="37">
        <v>1364408084.03</v>
      </c>
      <c r="D21" s="8"/>
    </row>
    <row r="22" spans="1:4" ht="16.2">
      <c r="A22" s="19" t="s">
        <v>37</v>
      </c>
      <c r="B22" s="37">
        <v>0</v>
      </c>
      <c r="C22" s="37">
        <v>0</v>
      </c>
      <c r="D22" s="17"/>
    </row>
    <row r="23" spans="1:4" ht="16.2">
      <c r="A23" s="18" t="s">
        <v>38</v>
      </c>
      <c r="B23" s="38">
        <v>1364408084.03</v>
      </c>
      <c r="C23" s="38">
        <v>1364408084.03</v>
      </c>
      <c r="D23" s="17"/>
    </row>
    <row r="24" spans="1:4" ht="16.5" thickBot="1">
      <c r="A24" s="6" t="s">
        <v>39</v>
      </c>
      <c r="B24" s="42">
        <v>1364408084.03</v>
      </c>
      <c r="C24" s="43">
        <v>1364408084.03</v>
      </c>
      <c r="D24" s="36"/>
    </row>
    <row r="25" spans="1:4" s="107" customFormat="1" ht="15.6" thickTop="1">
      <c r="A25" s="107" t="s">
        <v>46</v>
      </c>
    </row>
    <row r="26" spans="1:4" s="102" customFormat="1" ht="21.3">
      <c r="A26" s="102" t="s">
        <v>115</v>
      </c>
    </row>
    <row r="27" spans="1:4" s="105" customFormat="1" ht="20.100000000000001">
      <c r="A27" s="105" t="s">
        <v>116</v>
      </c>
    </row>
  </sheetData>
  <mergeCells count="13">
    <mergeCell ref="A1:C1"/>
    <mergeCell ref="A25:XFD25"/>
    <mergeCell ref="A26:XFD26"/>
    <mergeCell ref="A27:XFD27"/>
    <mergeCell ref="A4:C4"/>
    <mergeCell ref="A5:C5"/>
    <mergeCell ref="A6:C6"/>
    <mergeCell ref="A11:C11"/>
    <mergeCell ref="A12:C12"/>
    <mergeCell ref="A13:C13"/>
    <mergeCell ref="A19:C19"/>
    <mergeCell ref="A20:C20"/>
    <mergeCell ref="A2:XFD2"/>
  </mergeCells>
  <hyperlinks>
    <hyperlink ref="A26" location="'Table of Contents'!A1" display="Return to TOC" xr:uid="{2B4BCC83-2F6D-4784-ABE1-ADB1D51B246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8F35-B3BF-433C-A410-885FB60B637E}">
  <dimension ref="A1:G40"/>
  <sheetViews>
    <sheetView workbookViewId="0">
      <selection sqref="A1:C1"/>
    </sheetView>
  </sheetViews>
  <sheetFormatPr defaultColWidth="0" defaultRowHeight="14.4" zeroHeight="1"/>
  <cols>
    <col min="1" max="1" width="49.41796875" customWidth="1"/>
    <col min="2" max="2" width="19.26171875" bestFit="1" customWidth="1"/>
    <col min="3" max="3" width="19.15625" bestFit="1" customWidth="1"/>
    <col min="4" max="7" width="0" hidden="1" customWidth="1"/>
    <col min="8" max="16384" width="8.83984375" hidden="1"/>
  </cols>
  <sheetData>
    <row r="1" spans="1:7" s="91" customFormat="1" ht="35.700000000000003" customHeight="1">
      <c r="A1" s="127" t="s">
        <v>122</v>
      </c>
      <c r="B1" s="127"/>
      <c r="C1" s="127"/>
      <c r="D1" s="92"/>
      <c r="E1" s="92"/>
      <c r="F1" s="92"/>
      <c r="G1" s="92"/>
    </row>
    <row r="2" spans="1:7" ht="17.399999999999999">
      <c r="A2" s="113" t="s">
        <v>48</v>
      </c>
      <c r="B2" s="113"/>
      <c r="C2" s="113"/>
      <c r="D2" s="3"/>
      <c r="E2" s="3"/>
      <c r="F2" s="3"/>
      <c r="G2" s="3"/>
    </row>
    <row r="3" spans="1:7" ht="88.5" customHeight="1">
      <c r="A3" s="72" t="s">
        <v>114</v>
      </c>
      <c r="B3" s="23" t="s">
        <v>105</v>
      </c>
      <c r="C3" s="35" t="s">
        <v>96</v>
      </c>
      <c r="D3" s="33"/>
      <c r="E3" s="33"/>
      <c r="F3" s="33"/>
      <c r="G3" s="33"/>
    </row>
    <row r="4" spans="1:7" ht="17.399999999999999">
      <c r="A4" s="112" t="s">
        <v>52</v>
      </c>
      <c r="B4" s="112"/>
      <c r="C4" s="112"/>
      <c r="D4" s="1"/>
      <c r="E4" s="1"/>
      <c r="F4" s="1"/>
      <c r="G4" s="1"/>
    </row>
    <row r="5" spans="1:7" ht="15.3">
      <c r="A5" s="6" t="s">
        <v>106</v>
      </c>
      <c r="B5" s="37">
        <v>0</v>
      </c>
      <c r="C5" s="37">
        <v>0</v>
      </c>
      <c r="D5" s="6"/>
      <c r="E5" s="6"/>
      <c r="F5" s="6"/>
      <c r="G5" s="6"/>
    </row>
    <row r="6" spans="1:7" ht="15.3">
      <c r="A6" s="6" t="s">
        <v>107</v>
      </c>
      <c r="B6" s="37">
        <v>0</v>
      </c>
      <c r="C6" s="37">
        <v>0</v>
      </c>
      <c r="D6" s="6"/>
      <c r="E6" s="6"/>
      <c r="F6" s="6"/>
      <c r="G6" s="6"/>
    </row>
    <row r="7" spans="1:7" ht="15.3">
      <c r="A7" s="6" t="s">
        <v>108</v>
      </c>
      <c r="B7" s="37">
        <v>0</v>
      </c>
      <c r="C7" s="37">
        <v>0</v>
      </c>
      <c r="D7" s="6"/>
      <c r="E7" s="6"/>
      <c r="F7" s="6"/>
      <c r="G7" s="6"/>
    </row>
    <row r="8" spans="1:7" ht="15.3">
      <c r="A8" s="6" t="s">
        <v>109</v>
      </c>
      <c r="B8" s="37">
        <v>0</v>
      </c>
      <c r="C8" s="37">
        <v>0</v>
      </c>
      <c r="D8" s="6"/>
      <c r="E8" s="6"/>
      <c r="F8" s="6"/>
      <c r="G8" s="6"/>
    </row>
    <row r="9" spans="1:7" ht="15.3">
      <c r="A9" s="6" t="s">
        <v>110</v>
      </c>
      <c r="B9" s="37">
        <v>0</v>
      </c>
      <c r="C9" s="37">
        <v>0</v>
      </c>
      <c r="D9" s="6"/>
      <c r="E9" s="6"/>
      <c r="F9" s="6"/>
      <c r="G9" s="6"/>
    </row>
    <row r="10" spans="1:7" ht="15.3">
      <c r="A10" s="6" t="s">
        <v>111</v>
      </c>
      <c r="B10" s="37">
        <v>0</v>
      </c>
      <c r="C10" s="37">
        <v>0</v>
      </c>
      <c r="D10" s="6"/>
      <c r="E10" s="6"/>
      <c r="F10" s="6"/>
      <c r="G10" s="6"/>
    </row>
    <row r="11" spans="1:7" ht="15.3">
      <c r="A11" s="6" t="s">
        <v>57</v>
      </c>
      <c r="B11" s="37">
        <v>60298808.609999999</v>
      </c>
      <c r="C11" s="37">
        <v>60298808.609999999</v>
      </c>
      <c r="D11" s="6"/>
      <c r="E11" s="6"/>
      <c r="F11" s="6"/>
      <c r="G11" s="6"/>
    </row>
    <row r="12" spans="1:7" ht="15.3">
      <c r="A12" s="18" t="s">
        <v>58</v>
      </c>
      <c r="B12" s="38">
        <v>60298808.609999999</v>
      </c>
      <c r="C12" s="38">
        <v>60298808.609999999</v>
      </c>
      <c r="D12" s="6"/>
      <c r="E12" s="6"/>
      <c r="F12" s="6"/>
      <c r="G12" s="6"/>
    </row>
    <row r="13" spans="1:7" ht="17.399999999999999">
      <c r="A13" s="112" t="s">
        <v>59</v>
      </c>
      <c r="B13" s="112"/>
      <c r="C13" s="112"/>
      <c r="D13" s="6"/>
      <c r="E13" s="6"/>
      <c r="F13" s="6"/>
      <c r="G13" s="6"/>
    </row>
    <row r="14" spans="1:7" ht="15.3">
      <c r="A14" s="107" t="s">
        <v>60</v>
      </c>
      <c r="B14" s="107"/>
      <c r="C14" s="107"/>
      <c r="D14" s="6"/>
      <c r="E14" s="6"/>
      <c r="F14" s="6"/>
      <c r="G14" s="6"/>
    </row>
    <row r="15" spans="1:7" ht="15.3">
      <c r="A15" s="6" t="s">
        <v>61</v>
      </c>
      <c r="B15" s="37" t="s">
        <v>216</v>
      </c>
      <c r="C15" s="37">
        <v>0</v>
      </c>
      <c r="D15" s="6"/>
      <c r="E15" s="6"/>
      <c r="F15" s="6"/>
      <c r="G15" s="6"/>
    </row>
    <row r="16" spans="1:7" ht="15.3">
      <c r="A16" s="6" t="s">
        <v>62</v>
      </c>
      <c r="B16" s="37">
        <v>3512440.18</v>
      </c>
      <c r="C16" s="37">
        <v>3512440.18</v>
      </c>
      <c r="D16" s="6"/>
      <c r="E16" s="6"/>
      <c r="F16" s="6"/>
      <c r="G16" s="6"/>
    </row>
    <row r="17" spans="1:7" ht="15.3">
      <c r="A17" s="107" t="s">
        <v>63</v>
      </c>
      <c r="B17" s="107"/>
      <c r="C17" s="107"/>
      <c r="D17" s="6"/>
      <c r="E17" s="6"/>
      <c r="F17" s="6"/>
      <c r="G17" s="6"/>
    </row>
    <row r="18" spans="1:7" ht="15.3">
      <c r="A18" s="6" t="s">
        <v>64</v>
      </c>
      <c r="B18" s="37" t="s">
        <v>216</v>
      </c>
      <c r="C18" s="37">
        <v>0</v>
      </c>
      <c r="D18" s="6"/>
      <c r="E18" s="6"/>
      <c r="F18" s="6"/>
      <c r="G18" s="6"/>
    </row>
    <row r="19" spans="1:7" ht="15.3">
      <c r="A19" s="6" t="s">
        <v>65</v>
      </c>
      <c r="B19" s="37" t="s">
        <v>216</v>
      </c>
      <c r="C19" s="37">
        <v>0</v>
      </c>
      <c r="D19" s="6"/>
      <c r="E19" s="6"/>
      <c r="F19" s="6"/>
      <c r="G19" s="6"/>
    </row>
    <row r="20" spans="1:7" ht="15.3">
      <c r="A20" s="6" t="s">
        <v>112</v>
      </c>
      <c r="B20" s="37" t="s">
        <v>216</v>
      </c>
      <c r="C20" s="37">
        <v>0</v>
      </c>
      <c r="D20" s="6"/>
      <c r="E20" s="6"/>
      <c r="F20" s="6"/>
      <c r="G20" s="6"/>
    </row>
    <row r="21" spans="1:7" ht="15.3">
      <c r="A21" s="6" t="s">
        <v>68</v>
      </c>
      <c r="B21" s="37">
        <v>5959.63</v>
      </c>
      <c r="C21" s="37">
        <v>5959.63</v>
      </c>
      <c r="D21" s="6"/>
      <c r="E21" s="6"/>
      <c r="F21" s="6"/>
      <c r="G21" s="6"/>
    </row>
    <row r="22" spans="1:7" ht="15.3">
      <c r="A22" s="6" t="s">
        <v>113</v>
      </c>
      <c r="B22" s="37" t="s">
        <v>216</v>
      </c>
      <c r="C22" s="37">
        <v>0</v>
      </c>
      <c r="D22" s="6"/>
      <c r="E22" s="6"/>
      <c r="F22" s="6"/>
      <c r="G22" s="6"/>
    </row>
    <row r="23" spans="1:7" ht="15.3">
      <c r="A23" s="6" t="s">
        <v>100</v>
      </c>
      <c r="B23" s="37">
        <v>0</v>
      </c>
      <c r="C23" s="37">
        <v>0</v>
      </c>
      <c r="D23" s="6"/>
      <c r="E23" s="6"/>
      <c r="F23" s="6"/>
      <c r="G23" s="6"/>
    </row>
    <row r="24" spans="1:7" ht="15.3">
      <c r="A24" s="18" t="s">
        <v>74</v>
      </c>
      <c r="B24" s="38">
        <v>3518399.81</v>
      </c>
      <c r="C24" s="38">
        <v>3518399.81</v>
      </c>
      <c r="D24" s="6"/>
      <c r="E24" s="6"/>
      <c r="F24" s="6"/>
      <c r="G24" s="6"/>
    </row>
    <row r="25" spans="1:7" ht="15.3">
      <c r="A25" s="6" t="s">
        <v>199</v>
      </c>
      <c r="B25" s="39">
        <v>56780408.799999997</v>
      </c>
      <c r="C25" s="39">
        <v>56780408.799999997</v>
      </c>
      <c r="D25" s="6"/>
      <c r="E25" s="6"/>
      <c r="F25" s="6"/>
      <c r="G25" s="6"/>
    </row>
    <row r="26" spans="1:7" ht="17.399999999999999">
      <c r="A26" s="112" t="s">
        <v>77</v>
      </c>
      <c r="B26" s="112"/>
      <c r="C26" s="112"/>
      <c r="D26" s="6"/>
      <c r="E26" s="6"/>
      <c r="F26" s="6"/>
      <c r="G26" s="6"/>
    </row>
    <row r="27" spans="1:7" ht="15.3">
      <c r="A27" s="6" t="s">
        <v>78</v>
      </c>
      <c r="B27" s="37">
        <v>0</v>
      </c>
      <c r="C27" s="37">
        <v>0</v>
      </c>
      <c r="D27" s="6"/>
      <c r="E27" s="6"/>
      <c r="F27" s="6"/>
      <c r="G27" s="6"/>
    </row>
    <row r="28" spans="1:7" ht="15.3">
      <c r="A28" s="6" t="s">
        <v>79</v>
      </c>
      <c r="B28" s="37">
        <v>-75000000</v>
      </c>
      <c r="C28" s="37">
        <v>-75000000</v>
      </c>
      <c r="D28" s="6"/>
      <c r="E28" s="6"/>
      <c r="F28" s="6"/>
      <c r="G28" s="6"/>
    </row>
    <row r="29" spans="1:7" ht="15.3">
      <c r="A29" s="18" t="s">
        <v>80</v>
      </c>
      <c r="B29" s="38">
        <v>-75000000</v>
      </c>
      <c r="C29" s="38">
        <v>-75000000</v>
      </c>
      <c r="D29" s="6"/>
      <c r="E29" s="6"/>
      <c r="F29" s="6"/>
      <c r="G29" s="6"/>
    </row>
    <row r="30" spans="1:7" ht="15.3">
      <c r="A30" s="6" t="s">
        <v>81</v>
      </c>
      <c r="B30" s="39">
        <v>-18219591.200000003</v>
      </c>
      <c r="C30" s="39">
        <v>-18219591.200000003</v>
      </c>
      <c r="D30" s="6"/>
      <c r="E30" s="6"/>
      <c r="F30" s="6"/>
      <c r="G30" s="6"/>
    </row>
    <row r="31" spans="1:7" ht="17.399999999999999">
      <c r="A31" s="112" t="s">
        <v>124</v>
      </c>
      <c r="B31" s="112"/>
      <c r="C31" s="112"/>
      <c r="D31" s="6"/>
      <c r="E31" s="6"/>
      <c r="F31" s="6"/>
      <c r="G31" s="6"/>
    </row>
    <row r="32" spans="1:7" ht="15.3">
      <c r="A32" s="6" t="s">
        <v>82</v>
      </c>
      <c r="B32" s="40">
        <v>1382627675.23</v>
      </c>
      <c r="C32" s="37">
        <v>1382627675.23</v>
      </c>
      <c r="D32" s="6"/>
      <c r="E32" s="6"/>
      <c r="F32" s="6"/>
      <c r="G32" s="6"/>
    </row>
    <row r="33" spans="1:7" ht="15.3">
      <c r="A33" s="6" t="s">
        <v>83</v>
      </c>
      <c r="B33" s="37">
        <v>0</v>
      </c>
      <c r="C33" s="37">
        <v>0</v>
      </c>
      <c r="D33" s="6"/>
      <c r="E33" s="6"/>
      <c r="F33" s="6"/>
      <c r="G33" s="6"/>
    </row>
    <row r="34" spans="1:7" ht="15.3">
      <c r="A34" s="26" t="s">
        <v>84</v>
      </c>
      <c r="B34" s="41">
        <v>1382627675.23</v>
      </c>
      <c r="C34" s="41">
        <v>1382627675.23</v>
      </c>
      <c r="D34" s="34"/>
      <c r="E34" s="34"/>
      <c r="F34" s="34"/>
      <c r="G34" s="34"/>
    </row>
    <row r="35" spans="1:7" ht="15.6" thickBot="1">
      <c r="A35" s="27" t="s">
        <v>86</v>
      </c>
      <c r="B35" s="42">
        <v>1364408084.03</v>
      </c>
      <c r="C35" s="42">
        <v>1364408084.03</v>
      </c>
      <c r="D35" s="6"/>
      <c r="E35" s="6"/>
      <c r="F35" s="6"/>
      <c r="G35" s="6"/>
    </row>
    <row r="36" spans="1:7" ht="15.6" thickTop="1">
      <c r="A36" s="107" t="s">
        <v>46</v>
      </c>
      <c r="B36" s="107"/>
      <c r="C36" s="107"/>
      <c r="D36" s="21"/>
      <c r="E36" s="21"/>
      <c r="F36" s="21"/>
      <c r="G36" s="21"/>
    </row>
    <row r="37" spans="1:7" s="102" customFormat="1" ht="21.3">
      <c r="A37" s="102" t="s">
        <v>115</v>
      </c>
    </row>
    <row r="38" spans="1:7" s="105" customFormat="1" ht="20.100000000000001">
      <c r="A38" s="105" t="s">
        <v>116</v>
      </c>
    </row>
    <row r="39" spans="1:7" ht="15.3" hidden="1">
      <c r="A39" s="6"/>
      <c r="B39" s="10"/>
      <c r="C39" s="10"/>
      <c r="D39" s="6"/>
      <c r="E39" s="6"/>
      <c r="F39" s="6"/>
      <c r="G39" s="6"/>
    </row>
    <row r="40" spans="1:7" ht="15.3" hidden="1">
      <c r="A40" s="6"/>
      <c r="B40" s="10"/>
      <c r="C40" s="10"/>
      <c r="D40" s="6"/>
      <c r="E40" s="6"/>
      <c r="F40" s="6"/>
      <c r="G40" s="6"/>
    </row>
  </sheetData>
  <mergeCells count="11">
    <mergeCell ref="A38:XFD38"/>
    <mergeCell ref="A2:C2"/>
    <mergeCell ref="A1:C1"/>
    <mergeCell ref="A13:C13"/>
    <mergeCell ref="A14:C14"/>
    <mergeCell ref="A37:XFD37"/>
    <mergeCell ref="A17:C17"/>
    <mergeCell ref="A26:C26"/>
    <mergeCell ref="A36:C36"/>
    <mergeCell ref="A31:C31"/>
    <mergeCell ref="A4:C4"/>
  </mergeCells>
  <conditionalFormatting sqref="A1:XFD1048576">
    <cfRule type="containsBlanks" dxfId="1" priority="1">
      <formula>LEN(TRIM(A1))=0</formula>
    </cfRule>
  </conditionalFormatting>
  <hyperlinks>
    <hyperlink ref="A37" location="'Table of Contents'!A1" display="Return to TOC" xr:uid="{B2E91EB2-9157-45D0-A54D-0EC5FF8B6D6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56C88-FA89-4EB2-8A30-30E1FF17E44F}">
  <dimension ref="A1:O20"/>
  <sheetViews>
    <sheetView zoomScaleNormal="100" workbookViewId="0">
      <selection sqref="A1:XFD1"/>
    </sheetView>
  </sheetViews>
  <sheetFormatPr defaultColWidth="0" defaultRowHeight="15.3" zeroHeight="1"/>
  <cols>
    <col min="1" max="1" width="71.26171875" style="77" customWidth="1"/>
    <col min="2" max="2" width="8.26171875" style="77" customWidth="1"/>
    <col min="3" max="3" width="12.578125" style="77" customWidth="1"/>
    <col min="4" max="4" width="8.1015625" style="77" customWidth="1"/>
    <col min="5" max="5" width="19.15625" style="77" customWidth="1"/>
    <col min="6" max="6" width="12.15625" style="77" customWidth="1"/>
    <col min="7" max="7" width="20.26171875" style="77" customWidth="1"/>
    <col min="8" max="8" width="22.26171875" style="77" customWidth="1"/>
    <col min="9" max="9" width="8.62890625" style="77" customWidth="1"/>
    <col min="10" max="10" width="18.15625" style="77" customWidth="1"/>
    <col min="11" max="11" width="17" style="77" customWidth="1"/>
    <col min="12" max="12" width="16.15625" style="77" bestFit="1" customWidth="1"/>
    <col min="13" max="13" width="19.26171875" style="77" customWidth="1"/>
    <col min="14" max="15" width="0" style="77" hidden="1" customWidth="1"/>
    <col min="16" max="16384" width="8.83984375" style="77" hidden="1"/>
  </cols>
  <sheetData>
    <row r="1" spans="1:15" s="129" customFormat="1" ht="17.7">
      <c r="A1" s="129" t="s">
        <v>211</v>
      </c>
    </row>
    <row r="2" spans="1:15" s="113" customFormat="1" ht="17.399999999999999">
      <c r="A2" s="113" t="s">
        <v>48</v>
      </c>
    </row>
    <row r="3" spans="1:15" s="74" customFormat="1" ht="69">
      <c r="A3" s="73" t="s">
        <v>212</v>
      </c>
      <c r="B3" s="85" t="s">
        <v>219</v>
      </c>
      <c r="C3" s="86" t="s">
        <v>220</v>
      </c>
      <c r="D3" s="86" t="s">
        <v>221</v>
      </c>
      <c r="E3" s="85" t="s">
        <v>213</v>
      </c>
      <c r="F3" s="86" t="s">
        <v>222</v>
      </c>
      <c r="G3" s="85" t="s">
        <v>223</v>
      </c>
      <c r="H3" s="86" t="s">
        <v>214</v>
      </c>
      <c r="I3" s="85" t="s">
        <v>224</v>
      </c>
      <c r="J3" s="86" t="s">
        <v>225</v>
      </c>
      <c r="K3" s="85" t="s">
        <v>226</v>
      </c>
      <c r="L3" s="86" t="s">
        <v>227</v>
      </c>
      <c r="M3" s="86" t="s">
        <v>215</v>
      </c>
      <c r="O3" s="75"/>
    </row>
    <row r="4" spans="1:15" ht="16.2">
      <c r="A4" s="133" t="s">
        <v>200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O4" s="78"/>
    </row>
    <row r="5" spans="1:15" ht="16.2">
      <c r="A5" s="110" t="s">
        <v>201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O5" s="78"/>
    </row>
    <row r="6" spans="1:15" ht="16.2">
      <c r="A6" s="79" t="s">
        <v>202</v>
      </c>
      <c r="B6" s="76">
        <v>21.027000000000001</v>
      </c>
      <c r="C6" s="80" t="s">
        <v>216</v>
      </c>
      <c r="D6" s="81" t="s">
        <v>216</v>
      </c>
      <c r="E6" s="82">
        <v>0</v>
      </c>
      <c r="F6" s="82">
        <v>0</v>
      </c>
      <c r="G6" s="82">
        <v>8974242.1600000001</v>
      </c>
      <c r="H6" s="82">
        <v>8974242.1600000001</v>
      </c>
      <c r="I6" s="80" t="s">
        <v>216</v>
      </c>
      <c r="J6" s="82">
        <v>0</v>
      </c>
      <c r="K6" s="82">
        <v>0</v>
      </c>
      <c r="L6" s="82">
        <v>8974242.1600000001</v>
      </c>
      <c r="M6" s="82">
        <f>K6+L6</f>
        <v>8974242.1600000001</v>
      </c>
      <c r="O6" s="78"/>
    </row>
    <row r="7" spans="1:15" ht="16.2">
      <c r="A7" s="79" t="s">
        <v>202</v>
      </c>
      <c r="B7" s="76">
        <v>21.027000000000001</v>
      </c>
      <c r="C7" s="80" t="s">
        <v>216</v>
      </c>
      <c r="D7" s="81" t="s">
        <v>216</v>
      </c>
      <c r="E7" s="82">
        <v>0</v>
      </c>
      <c r="F7" s="82">
        <v>0</v>
      </c>
      <c r="G7" s="82">
        <v>489949.04</v>
      </c>
      <c r="H7" s="82">
        <v>489949.04</v>
      </c>
      <c r="I7" s="80" t="s">
        <v>216</v>
      </c>
      <c r="J7" s="82">
        <v>0</v>
      </c>
      <c r="K7" s="82">
        <v>0</v>
      </c>
      <c r="L7" s="82">
        <v>0</v>
      </c>
      <c r="M7" s="82">
        <f>J9</f>
        <v>489949.04</v>
      </c>
      <c r="O7" s="78"/>
    </row>
    <row r="8" spans="1:15" ht="16.2">
      <c r="A8" s="132" t="s">
        <v>203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O8" s="78"/>
    </row>
    <row r="9" spans="1:15" ht="16.2">
      <c r="A9" s="80" t="s">
        <v>204</v>
      </c>
      <c r="B9" s="80" t="s">
        <v>216</v>
      </c>
      <c r="C9" s="80" t="s">
        <v>216</v>
      </c>
      <c r="D9" s="80" t="s">
        <v>216</v>
      </c>
      <c r="E9" s="82">
        <v>0</v>
      </c>
      <c r="F9" s="82">
        <v>0</v>
      </c>
      <c r="G9" s="82">
        <v>0</v>
      </c>
      <c r="H9" s="82">
        <v>0</v>
      </c>
      <c r="I9" s="81">
        <v>306</v>
      </c>
      <c r="J9" s="82">
        <v>489949.04</v>
      </c>
      <c r="K9" s="82">
        <v>0</v>
      </c>
      <c r="L9" s="82">
        <v>0</v>
      </c>
      <c r="M9" s="82">
        <v>0</v>
      </c>
      <c r="O9" s="78"/>
    </row>
    <row r="10" spans="1:15" ht="16.2">
      <c r="A10" s="79" t="s">
        <v>202</v>
      </c>
      <c r="B10" s="76">
        <v>21.027000000000001</v>
      </c>
      <c r="C10" s="80" t="s">
        <v>216</v>
      </c>
      <c r="D10" s="80" t="s">
        <v>216</v>
      </c>
      <c r="E10" s="82">
        <v>0</v>
      </c>
      <c r="F10" s="82">
        <v>0</v>
      </c>
      <c r="G10" s="82">
        <v>10845927.27</v>
      </c>
      <c r="H10" s="82">
        <v>10845927.27</v>
      </c>
      <c r="I10" s="80" t="s">
        <v>216</v>
      </c>
      <c r="J10" s="82">
        <v>0</v>
      </c>
      <c r="K10" s="82">
        <v>0</v>
      </c>
      <c r="L10" s="82">
        <v>0</v>
      </c>
      <c r="M10" s="82">
        <f>J12</f>
        <v>10845927.27</v>
      </c>
      <c r="O10" s="78"/>
    </row>
    <row r="11" spans="1:15" ht="16.2">
      <c r="A11" s="132" t="s">
        <v>203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O11" s="78"/>
    </row>
    <row r="12" spans="1:15" ht="16.2">
      <c r="A12" s="80" t="s">
        <v>205</v>
      </c>
      <c r="B12" s="80" t="s">
        <v>216</v>
      </c>
      <c r="C12" s="80" t="s">
        <v>216</v>
      </c>
      <c r="D12" s="80" t="s">
        <v>216</v>
      </c>
      <c r="E12" s="82">
        <v>0</v>
      </c>
      <c r="F12" s="82">
        <v>0</v>
      </c>
      <c r="G12" s="82">
        <v>0</v>
      </c>
      <c r="H12" s="82">
        <v>0</v>
      </c>
      <c r="I12" s="81">
        <v>551</v>
      </c>
      <c r="J12" s="82">
        <v>10845927.27</v>
      </c>
      <c r="K12" s="82">
        <v>0</v>
      </c>
      <c r="L12" s="82">
        <v>0</v>
      </c>
      <c r="M12" s="82">
        <v>0</v>
      </c>
      <c r="O12" s="78"/>
    </row>
    <row r="13" spans="1:15">
      <c r="A13" s="130" t="s">
        <v>206</v>
      </c>
      <c r="B13" s="130"/>
      <c r="C13" s="130"/>
      <c r="D13" s="130"/>
      <c r="E13" s="83">
        <v>0</v>
      </c>
      <c r="F13" s="83">
        <v>0</v>
      </c>
      <c r="G13" s="83">
        <f>SUM(G6:G12)</f>
        <v>20310118.469999999</v>
      </c>
      <c r="H13" s="83">
        <f>SUM(H6:H12)</f>
        <v>20310118.469999999</v>
      </c>
      <c r="I13" s="80" t="s">
        <v>216</v>
      </c>
      <c r="J13" s="83">
        <f>SUM(J6:J12)</f>
        <v>11335876.309999999</v>
      </c>
      <c r="K13" s="83">
        <f>SUM(K6:K12)</f>
        <v>0</v>
      </c>
      <c r="L13" s="83">
        <f>SUM(L6:L12)</f>
        <v>8974242.1600000001</v>
      </c>
      <c r="M13" s="83">
        <f>SUM(M6:M12)</f>
        <v>20310118.469999999</v>
      </c>
    </row>
    <row r="14" spans="1:15">
      <c r="A14" s="110" t="s">
        <v>207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</row>
    <row r="15" spans="1:15">
      <c r="A15" s="110" t="s">
        <v>201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</row>
    <row r="16" spans="1:15">
      <c r="A16" s="79" t="s">
        <v>208</v>
      </c>
      <c r="B16" s="76">
        <v>11.032</v>
      </c>
      <c r="C16" s="80" t="s">
        <v>216</v>
      </c>
      <c r="D16" s="80" t="s">
        <v>216</v>
      </c>
      <c r="E16" s="82">
        <v>0</v>
      </c>
      <c r="F16" s="82">
        <v>0</v>
      </c>
      <c r="G16" s="82">
        <v>25868952.760000002</v>
      </c>
      <c r="H16" s="82">
        <v>25868952.760000002</v>
      </c>
      <c r="I16" s="80" t="s">
        <v>216</v>
      </c>
      <c r="J16" s="82">
        <v>0</v>
      </c>
      <c r="K16" s="82">
        <v>0</v>
      </c>
      <c r="L16" s="82">
        <v>25868952.760000002</v>
      </c>
      <c r="M16" s="82">
        <f>K16+L16</f>
        <v>25868952.760000002</v>
      </c>
    </row>
    <row r="17" spans="1:13">
      <c r="A17" s="130" t="s">
        <v>209</v>
      </c>
      <c r="B17" s="130"/>
      <c r="C17" s="130"/>
      <c r="D17" s="130"/>
      <c r="E17" s="83">
        <v>0</v>
      </c>
      <c r="F17" s="83">
        <v>0</v>
      </c>
      <c r="G17" s="83">
        <f>+G16</f>
        <v>25868952.760000002</v>
      </c>
      <c r="H17" s="83">
        <f>+H16</f>
        <v>25868952.760000002</v>
      </c>
      <c r="I17" s="80" t="s">
        <v>216</v>
      </c>
      <c r="J17" s="83">
        <f>+J16</f>
        <v>0</v>
      </c>
      <c r="K17" s="83">
        <f>+K16</f>
        <v>0</v>
      </c>
      <c r="L17" s="83">
        <f>+L16</f>
        <v>25868952.760000002</v>
      </c>
      <c r="M17" s="83">
        <f>+M16</f>
        <v>25868952.760000002</v>
      </c>
    </row>
    <row r="18" spans="1:13" ht="15.6" thickBot="1">
      <c r="A18" s="131" t="s">
        <v>210</v>
      </c>
      <c r="B18" s="131"/>
      <c r="C18" s="131"/>
      <c r="D18" s="131"/>
      <c r="E18" s="84">
        <f>+E17+E13</f>
        <v>0</v>
      </c>
      <c r="F18" s="84">
        <f>+F17+F13</f>
        <v>0</v>
      </c>
      <c r="G18" s="84">
        <f>+G17+G13</f>
        <v>46179071.230000004</v>
      </c>
      <c r="H18" s="84">
        <f>+H17+H13</f>
        <v>46179071.230000004</v>
      </c>
      <c r="I18" s="80" t="s">
        <v>216</v>
      </c>
      <c r="J18" s="84">
        <f>+J17+J13</f>
        <v>11335876.309999999</v>
      </c>
      <c r="K18" s="84">
        <f>+K17+K13</f>
        <v>0</v>
      </c>
      <c r="L18" s="84">
        <f>+L17+L13</f>
        <v>34843194.920000002</v>
      </c>
      <c r="M18" s="84">
        <f>+M17+M13</f>
        <v>46179071.230000004</v>
      </c>
    </row>
    <row r="19" spans="1:13" s="102" customFormat="1" ht="21.6" thickTop="1">
      <c r="A19" s="102" t="s">
        <v>115</v>
      </c>
    </row>
    <row r="20" spans="1:13" s="105" customFormat="1" ht="20.100000000000001">
      <c r="A20" s="105" t="s">
        <v>116</v>
      </c>
    </row>
  </sheetData>
  <mergeCells count="13">
    <mergeCell ref="A19:XFD19"/>
    <mergeCell ref="A20:XFD20"/>
    <mergeCell ref="A1:XFD1"/>
    <mergeCell ref="A2:XFD2"/>
    <mergeCell ref="A13:D13"/>
    <mergeCell ref="A14:M14"/>
    <mergeCell ref="A15:M15"/>
    <mergeCell ref="A17:D17"/>
    <mergeCell ref="A18:D18"/>
    <mergeCell ref="A11:M11"/>
    <mergeCell ref="A4:M4"/>
    <mergeCell ref="A5:M5"/>
    <mergeCell ref="A8:M8"/>
  </mergeCells>
  <hyperlinks>
    <hyperlink ref="A19" location="'Table of Contents'!A1" display="Return to TOC" xr:uid="{678D0970-E641-40E8-BEF8-47EDBA6663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Table of Contents</vt:lpstr>
      <vt:lpstr>EXHIBIT I</vt:lpstr>
      <vt:lpstr>EXHIBIT II</vt:lpstr>
      <vt:lpstr>Note 2</vt:lpstr>
      <vt:lpstr>Note 5</vt:lpstr>
      <vt:lpstr>Note 8</vt:lpstr>
      <vt:lpstr>Note 32</vt:lpstr>
      <vt:lpstr>EXHIBIT A-1</vt:lpstr>
      <vt:lpstr>EXIBIT A-2</vt:lpstr>
      <vt:lpstr>EXHIBIT B-1</vt:lpstr>
      <vt:lpstr>EXHIBIT B-2</vt:lpstr>
      <vt:lpstr>Schedule 1A</vt:lpstr>
      <vt:lpstr>TitleRegion1.A2.H5.Note5</vt:lpstr>
      <vt:lpstr>TitleRegion1.A3.B6.Note8</vt:lpstr>
      <vt:lpstr>TitleRegion1.A3.C24.ExhibitB1</vt:lpstr>
      <vt:lpstr>TitleRegion1.A3.C35.ExhibitB2</vt:lpstr>
      <vt:lpstr>TitleRegion1.A3.D25.ExhibitA1</vt:lpstr>
      <vt:lpstr>TitleRegion1.A3.D36.ExhibitA2</vt:lpstr>
      <vt:lpstr>TitleRegion1.A3.G43.Exhibit1</vt:lpstr>
      <vt:lpstr>TitleRegion1.A3.G46.Exhibit2</vt:lpstr>
      <vt:lpstr>TitleRegion1.A3.I11.Note2</vt:lpstr>
      <vt:lpstr>TitleRegion1.A3.M18.Schedule1A</vt:lpstr>
      <vt:lpstr>TitleRegion1.A4.F9.Note32</vt:lpstr>
      <vt:lpstr>TitleRegion2.A11.D18.Note8</vt:lpstr>
      <vt:lpstr>TitleRegion3.A20.D27.Note8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Gaeta</dc:creator>
  <cp:lastModifiedBy>Lourdes Morales Villaverde</cp:lastModifiedBy>
  <dcterms:created xsi:type="dcterms:W3CDTF">2026-06-18T19:41:43Z</dcterms:created>
  <dcterms:modified xsi:type="dcterms:W3CDTF">2026-08-17T15:36:23Z</dcterms:modified>
</cp:coreProperties>
</file>