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codeName="ThisWorkbook" autoCompressPictures="0"/>
  <mc:AlternateContent xmlns:mc="http://schemas.openxmlformats.org/markup-compatibility/2006">
    <mc:Choice Requires="x15">
      <x15ac:absPath xmlns:x15ac="http://schemas.microsoft.com/office/spreadsheetml/2010/11/ac" url="G:\AccessibilityTesting\~VB Working Folder\2026\AccessHub\AR-26-0523  SCTASK1096847  EXCEL  Brain  July 31\"/>
    </mc:Choice>
  </mc:AlternateContent>
  <xr:revisionPtr revIDLastSave="0" documentId="13_ncr:1_{8B6E80D6-EA99-409A-939D-52FD2A1A49A2}" xr6:coauthVersionLast="47" xr6:coauthVersionMax="47" xr10:uidLastSave="{00000000-0000-0000-0000-000000000000}"/>
  <bookViews>
    <workbookView xWindow="-96" yWindow="-96" windowWidth="23232" windowHeight="12432" xr2:uid="{00000000-000D-0000-FFFF-FFFF00000000}"/>
  </bookViews>
  <sheets>
    <sheet name="Table of Contents" sheetId="22" r:id="rId1"/>
    <sheet name="Exhibit I" sheetId="8" r:id="rId2"/>
    <sheet name="Exhibit II" sheetId="10" r:id="rId3"/>
    <sheet name="Note 17 Risk Management" sheetId="20" r:id="rId4"/>
    <sheet name="Note 32 Fund Balances" sheetId="21" r:id="rId5"/>
    <sheet name="Exhibit A-1" sheetId="12" r:id="rId6"/>
    <sheet name="Exhibit A-2" sheetId="15" r:id="rId7"/>
    <sheet name="Exhibit B-1" sheetId="18" r:id="rId8"/>
    <sheet name="Exhibit B-2" sheetId="23" r:id="rId9"/>
    <sheet name="Schedule 1B" sheetId="17" r:id="rId10"/>
  </sheets>
  <definedNames>
    <definedName name="_xlnm.Print_Area" localSheetId="5">'Exhibit A-1'!$A$2:$F$22</definedName>
    <definedName name="_xlnm.Print_Area" localSheetId="6">'Exhibit A-2'!$A$2:$F$31</definedName>
    <definedName name="_xlnm.Print_Area" localSheetId="1">'Exhibit I'!$A$2:$D$27</definedName>
    <definedName name="_xlnm.Print_Area" localSheetId="2">'Exhibit II'!$A$2:$E$32</definedName>
    <definedName name="_xlnm.Print_Area" localSheetId="9">'Schedule 1B'!$A$2:$D$8</definedName>
    <definedName name="TableRegion1.A3.D8.Schedule1B">'Schedule 1B'!$A$3</definedName>
    <definedName name="TableRegion1.A3.E21.ExhibitB1">'Exhibit B-1'!$A$3</definedName>
    <definedName name="TableRegion1.A3.E24.ExhibitB2">'Exhibit B-2'!$A$3</definedName>
    <definedName name="TableRegion1.A3.E31.Exhibit2">'Exhibit II'!$A$3</definedName>
    <definedName name="TableRegion1.A3.E9.Note17RiskManagement">'Note 17 Risk Management'!$A$3</definedName>
    <definedName name="TableRegion1.A3.F26.ExhibitA1">'Exhibit A-1'!$A$3</definedName>
    <definedName name="TableRegion1.A3.F32.ExhibitA2">'Exhibit A-2'!$A$3</definedName>
    <definedName name="TableRegion1.A3.F6.Note32FundBalances">'Note 32 Fund Balances'!$A$3</definedName>
    <definedName name="TitleRegion1.A2.D26.Exhibit1">'Exhibit I'!$A$3</definedName>
    <definedName name="TitleRegion1.A2.E32.Exhibit2">'Exhibit II'!$A$3:$E$3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23" l="1"/>
  <c r="C22" i="23"/>
  <c r="C24" i="23" s="1"/>
  <c r="B22" i="23"/>
  <c r="B24" i="23" s="1"/>
  <c r="E21" i="23"/>
  <c r="E20" i="23"/>
  <c r="E22" i="23" s="1"/>
  <c r="D17" i="23"/>
  <c r="C17" i="23"/>
  <c r="B17" i="23"/>
  <c r="B18" i="23" s="1"/>
  <c r="E16" i="23"/>
  <c r="E15" i="23"/>
  <c r="E17" i="23" s="1"/>
  <c r="C13" i="23"/>
  <c r="C18" i="23" s="1"/>
  <c r="B13" i="23"/>
  <c r="D12" i="23"/>
  <c r="C12" i="23"/>
  <c r="B12" i="23"/>
  <c r="E11" i="23"/>
  <c r="E10" i="23"/>
  <c r="E9" i="23"/>
  <c r="E12" i="23" s="1"/>
  <c r="E8" i="23"/>
  <c r="D6" i="23"/>
  <c r="D13" i="23" s="1"/>
  <c r="E13" i="23" s="1"/>
  <c r="C6" i="23"/>
  <c r="B6" i="23"/>
  <c r="E6" i="23" s="1"/>
  <c r="E5" i="23"/>
  <c r="B26" i="12"/>
  <c r="E28" i="10"/>
  <c r="E18" i="23" l="1"/>
  <c r="E24" i="23" s="1"/>
  <c r="D18" i="23"/>
  <c r="D24" i="23" s="1"/>
  <c r="C32" i="15"/>
  <c r="D20" i="18"/>
  <c r="E19" i="18"/>
  <c r="B20" i="18"/>
  <c r="E14" i="18"/>
  <c r="E15" i="18" s="1"/>
  <c r="E16" i="18" s="1"/>
  <c r="C20" i="18"/>
  <c r="E26" i="15"/>
  <c r="E20" i="15"/>
  <c r="E13" i="15"/>
  <c r="B26" i="15"/>
  <c r="B20" i="15"/>
  <c r="F24" i="12"/>
  <c r="F7" i="12"/>
  <c r="E25" i="12"/>
  <c r="E19" i="12"/>
  <c r="E20" i="12" s="1"/>
  <c r="E10" i="12"/>
  <c r="E11" i="12" s="1"/>
  <c r="F16" i="12"/>
  <c r="C19" i="10"/>
  <c r="C12" i="10"/>
  <c r="C20" i="10" s="1"/>
  <c r="C26" i="10" s="1"/>
  <c r="C31" i="10" s="1"/>
  <c r="B25" i="10"/>
  <c r="B31" i="15"/>
  <c r="E21" i="15" l="1"/>
  <c r="E27" i="15" s="1"/>
  <c r="E32" i="15" s="1"/>
  <c r="E20" i="18"/>
  <c r="E26" i="12"/>
  <c r="B13" i="15"/>
  <c r="C26" i="15"/>
  <c r="C20" i="15"/>
  <c r="C13" i="15"/>
  <c r="F31" i="15"/>
  <c r="F29" i="15"/>
  <c r="D26" i="15"/>
  <c r="F24" i="15"/>
  <c r="F23" i="15"/>
  <c r="D20" i="15"/>
  <c r="F19" i="15"/>
  <c r="F18" i="15"/>
  <c r="F17" i="15"/>
  <c r="F16" i="15"/>
  <c r="F15" i="15"/>
  <c r="D13" i="15"/>
  <c r="F12" i="15"/>
  <c r="F10" i="15"/>
  <c r="F9" i="15"/>
  <c r="F7" i="15"/>
  <c r="F6" i="15"/>
  <c r="C25" i="12"/>
  <c r="D19" i="12"/>
  <c r="D20" i="12" s="1"/>
  <c r="C19" i="12"/>
  <c r="C20" i="12" s="1"/>
  <c r="B25" i="12"/>
  <c r="B19" i="12"/>
  <c r="B20" i="12" s="1"/>
  <c r="F18" i="12"/>
  <c r="C10" i="12"/>
  <c r="C11" i="12" s="1"/>
  <c r="F23" i="12"/>
  <c r="F17" i="12"/>
  <c r="F9" i="12"/>
  <c r="F8" i="12"/>
  <c r="F10" i="12" s="1"/>
  <c r="D25" i="12"/>
  <c r="D10" i="12"/>
  <c r="D11" i="12" s="1"/>
  <c r="B10" i="12"/>
  <c r="B11" i="12" s="1"/>
  <c r="E18" i="18"/>
  <c r="D14" i="18"/>
  <c r="D15" i="18" s="1"/>
  <c r="D16" i="18" s="1"/>
  <c r="C14" i="18"/>
  <c r="C15" i="18" s="1"/>
  <c r="B15" i="18"/>
  <c r="E13" i="18"/>
  <c r="D7" i="18"/>
  <c r="D8" i="18" s="1"/>
  <c r="C7" i="18"/>
  <c r="C8" i="18" s="1"/>
  <c r="B7" i="18"/>
  <c r="B8" i="18" s="1"/>
  <c r="E6" i="18"/>
  <c r="B16" i="18" l="1"/>
  <c r="B21" i="18"/>
  <c r="C16" i="18"/>
  <c r="C21" i="18"/>
  <c r="F25" i="12"/>
  <c r="E8" i="18"/>
  <c r="D21" i="18"/>
  <c r="E7" i="18"/>
  <c r="C21" i="15"/>
  <c r="F20" i="15"/>
  <c r="F19" i="12"/>
  <c r="F20" i="12" s="1"/>
  <c r="B19" i="8"/>
  <c r="D26" i="12"/>
  <c r="C26" i="12"/>
  <c r="D21" i="15"/>
  <c r="D27" i="15" s="1"/>
  <c r="D32" i="15" s="1"/>
  <c r="B21" i="15"/>
  <c r="F13" i="15"/>
  <c r="F26" i="15"/>
  <c r="F11" i="12"/>
  <c r="F26" i="12" l="1"/>
  <c r="E21" i="18"/>
  <c r="F21" i="15"/>
  <c r="B27" i="15"/>
  <c r="B32" i="15" s="1"/>
  <c r="D8" i="17"/>
  <c r="F32" i="15" l="1"/>
  <c r="F27" i="15"/>
  <c r="D25" i="10" l="1"/>
  <c r="D19" i="10"/>
  <c r="C25" i="8"/>
  <c r="C10" i="8"/>
  <c r="D17" i="8" l="1"/>
  <c r="C19" i="8" l="1"/>
  <c r="C20" i="8" s="1"/>
  <c r="D16" i="8" l="1"/>
  <c r="D19" i="8" s="1"/>
  <c r="B25" i="8" l="1"/>
  <c r="B10" i="8"/>
  <c r="B19" i="10" l="1"/>
  <c r="B12" i="10"/>
  <c r="B11" i="8"/>
  <c r="B20" i="10" l="1"/>
  <c r="B26" i="10" s="1"/>
  <c r="B31" i="10" s="1"/>
  <c r="D20" i="8"/>
  <c r="B20" i="8"/>
  <c r="B26" i="8" s="1"/>
  <c r="D9" i="8"/>
  <c r="D24" i="8"/>
  <c r="E6" i="10"/>
  <c r="E11" i="10"/>
  <c r="E16" i="10"/>
  <c r="D23" i="8"/>
  <c r="C11" i="8"/>
  <c r="D8" i="8"/>
  <c r="C26" i="8"/>
  <c r="E29" i="10" l="1"/>
  <c r="F30" i="15"/>
  <c r="E19" i="10"/>
  <c r="D7" i="8"/>
  <c r="D10" i="8" s="1"/>
  <c r="E14" i="10"/>
  <c r="E10" i="10"/>
  <c r="D12" i="10"/>
  <c r="D20" i="10" s="1"/>
  <c r="D26" i="10" s="1"/>
  <c r="E9" i="10"/>
  <c r="E18" i="10"/>
  <c r="E15" i="10"/>
  <c r="E7" i="10"/>
  <c r="E17" i="10"/>
  <c r="E22" i="10"/>
  <c r="E23" i="10"/>
  <c r="D31" i="10" l="1"/>
  <c r="E26" i="10"/>
  <c r="D25" i="8"/>
  <c r="D26" i="8"/>
  <c r="E20" i="10"/>
  <c r="E25" i="10"/>
  <c r="E12" i="10"/>
  <c r="E30" i="10"/>
  <c r="D11" i="8"/>
  <c r="E31"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00000000-0006-0000-0100-000001000000}">
      <text>
        <r>
          <rPr>
            <b/>
            <sz val="8"/>
            <color indexed="81"/>
            <rFont val="Tahoma"/>
            <family val="2"/>
          </rPr>
          <t>User:</t>
        </r>
        <r>
          <rPr>
            <sz val="8"/>
            <color indexed="81"/>
            <rFont val="Tahoma"/>
            <family val="2"/>
          </rPr>
          <t xml:space="preserve">
In the governmental funds, revenues are included only if cash is received during the year or soon enough thereafter to be used to pay off current liabilities. They are shown by major source.</t>
        </r>
      </text>
    </comment>
    <comment ref="A13" authorId="0" shapeId="0" xr:uid="{00000000-0006-0000-0100-000002000000}">
      <text>
        <r>
          <rPr>
            <b/>
            <sz val="8"/>
            <color indexed="81"/>
            <rFont val="Tahoma"/>
            <family val="2"/>
          </rPr>
          <t>User:</t>
        </r>
        <r>
          <rPr>
            <sz val="8"/>
            <color indexed="81"/>
            <rFont val="Tahoma"/>
            <family val="2"/>
          </rPr>
          <t xml:space="preserve">
Expenditures generally are recorded when a state has received a good or service and payment is due and payable. They are listed by major functional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E6D2A336-0BA2-43F2-82CC-7269E68F9B4A}">
      <text>
        <r>
          <rPr>
            <b/>
            <sz val="8"/>
            <color indexed="81"/>
            <rFont val="Tahoma"/>
            <family val="2"/>
          </rPr>
          <t>User:</t>
        </r>
        <r>
          <rPr>
            <sz val="8"/>
            <color indexed="81"/>
            <rFont val="Tahoma"/>
            <family val="2"/>
          </rPr>
          <t xml:space="preserve">
In the governmental funds, revenues are included only if cash is received during the year or soon enough thereafter to be used to pay off current liabilities. They are shown by major source.</t>
        </r>
      </text>
    </comment>
    <comment ref="A14" authorId="0" shapeId="0" xr:uid="{4F25826C-06EE-4F8D-983E-4D5C8A189CF3}">
      <text>
        <r>
          <rPr>
            <b/>
            <sz val="8"/>
            <color indexed="81"/>
            <rFont val="Tahoma"/>
            <family val="2"/>
          </rPr>
          <t>User:</t>
        </r>
        <r>
          <rPr>
            <sz val="8"/>
            <color indexed="81"/>
            <rFont val="Tahoma"/>
            <family val="2"/>
          </rPr>
          <t xml:space="preserve">
Expenditures generally are recorded when a state has received a good or service and payment is due and payable. They are listed by major functional category.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54506A3A-F3C0-462E-BE19-DD72E4BC4E60}">
      <text>
        <r>
          <rPr>
            <b/>
            <sz val="8"/>
            <color indexed="81"/>
            <rFont val="Tahoma"/>
            <family val="2"/>
          </rPr>
          <t>User:</t>
        </r>
        <r>
          <rPr>
            <sz val="8"/>
            <color indexed="81"/>
            <rFont val="Tahoma"/>
            <family val="2"/>
          </rPr>
          <t xml:space="preserve">
In the governmental funds, revenues are included only if cash is received during the year or soon enough thereafter to be used to pay off current liabilities. They are shown by major source.</t>
        </r>
      </text>
    </comment>
    <comment ref="A7" authorId="0" shapeId="0" xr:uid="{C4E3337F-597A-40C5-A404-CBA2D1429C2D}">
      <text>
        <r>
          <rPr>
            <b/>
            <sz val="8"/>
            <color indexed="81"/>
            <rFont val="Tahoma"/>
            <family val="2"/>
          </rPr>
          <t>User:</t>
        </r>
        <r>
          <rPr>
            <sz val="8"/>
            <color indexed="81"/>
            <rFont val="Tahoma"/>
            <family val="2"/>
          </rPr>
          <t xml:space="preserve">
Expenditures generally are recorded when a state has received a good or service and payment is due and payable. They are listed by major functional category.</t>
        </r>
      </text>
    </comment>
  </commentList>
</comments>
</file>

<file path=xl/sharedStrings.xml><?xml version="1.0" encoding="utf-8"?>
<sst xmlns="http://schemas.openxmlformats.org/spreadsheetml/2006/main" count="257" uniqueCount="133">
  <si>
    <t xml:space="preserve">Restatements </t>
  </si>
  <si>
    <t xml:space="preserve">   Payroll Related Costs</t>
  </si>
  <si>
    <t xml:space="preserve">   Travel</t>
  </si>
  <si>
    <t xml:space="preserve">            Payroll</t>
  </si>
  <si>
    <t>Restatements</t>
  </si>
  <si>
    <t xml:space="preserve">   State Grant Pass-Through Revenue (Schedule 1B)</t>
  </si>
  <si>
    <t xml:space="preserve">   Intergovernmental Payments</t>
  </si>
  <si>
    <t>Total Assets</t>
  </si>
  <si>
    <t>Amount</t>
  </si>
  <si>
    <t xml:space="preserve">       Unassigned</t>
  </si>
  <si>
    <t xml:space="preserve">       Committed</t>
  </si>
  <si>
    <t>Governor – Fiscal</t>
    <phoneticPr fontId="8"/>
  </si>
  <si>
    <t xml:space="preserve">   Total Pass-Through from Other Agencies (Exh. II):</t>
    <phoneticPr fontId="8"/>
  </si>
  <si>
    <t>LIABILITIES AND FUND BALANCES</t>
  </si>
  <si>
    <t xml:space="preserve">      Original Appropriations </t>
  </si>
  <si>
    <t xml:space="preserve">   Other Expenditures</t>
  </si>
  <si>
    <t xml:space="preserve">      Additional Appropriations </t>
  </si>
  <si>
    <t xml:space="preserve">   Total Current Assets</t>
  </si>
  <si>
    <t>Fund Balances – Beginning</t>
  </si>
  <si>
    <t>FUND FINANCIAL STATEMENT – FUND BALANCES</t>
  </si>
  <si>
    <t xml:space="preserve">      Cash </t>
  </si>
  <si>
    <t xml:space="preserve">   Total Liabilities</t>
  </si>
  <si>
    <t xml:space="preserve">      Cash</t>
  </si>
  <si>
    <t xml:space="preserve">   Liabilities:</t>
  </si>
  <si>
    <t>The accompanying notes to the financial statements are an integral part of this statement.</t>
  </si>
  <si>
    <t>REVENUES</t>
  </si>
  <si>
    <t>Total Expenditures/Expenses</t>
  </si>
  <si>
    <t xml:space="preserve">      Due From Other Agencies</t>
    <phoneticPr fontId="8"/>
  </si>
  <si>
    <t xml:space="preserve">   Transfers In</t>
    <phoneticPr fontId="8"/>
  </si>
  <si>
    <t xml:space="preserve">   Transfers Out</t>
    <phoneticPr fontId="8"/>
  </si>
  <si>
    <t xml:space="preserve">   Transfers In</t>
    <phoneticPr fontId="8"/>
  </si>
  <si>
    <t xml:space="preserve">   Transfers Out</t>
    <phoneticPr fontId="8"/>
  </si>
  <si>
    <t>ASSETS</t>
  </si>
  <si>
    <t xml:space="preserve">   Fund Balances (Deficits):</t>
  </si>
  <si>
    <t>Total Liabilities and Fund Balances</t>
  </si>
  <si>
    <t>Total Revenues</t>
  </si>
  <si>
    <t>EXPENDITURES</t>
  </si>
  <si>
    <t xml:space="preserve">   Total Fund Balances</t>
  </si>
  <si>
    <t>OTHER FINANCING SOURCES (USES)</t>
  </si>
  <si>
    <t xml:space="preserve">   Current Assets:</t>
  </si>
  <si>
    <t xml:space="preserve">      Legislative Appropriations</t>
  </si>
  <si>
    <t xml:space="preserve">   Licenses, Fees &amp; Permits </t>
  </si>
  <si>
    <t xml:space="preserve">   Other </t>
  </si>
  <si>
    <t xml:space="preserve">   Salaries and Wages</t>
  </si>
  <si>
    <t xml:space="preserve">      Current Liabilities:</t>
  </si>
  <si>
    <t xml:space="preserve">         Payables From:                               </t>
  </si>
  <si>
    <t xml:space="preserve">      Total Current Liabilities</t>
  </si>
  <si>
    <t xml:space="preserve">   Legislative Appropriations:</t>
  </si>
  <si>
    <t xml:space="preserve">   Licenses, Fees &amp; Permits</t>
  </si>
  <si>
    <t>Total Other Financing Sources (Uses)</t>
  </si>
  <si>
    <t>Pass-through From</t>
  </si>
  <si>
    <t>Grant ID</t>
  </si>
  <si>
    <t xml:space="preserve">   Net Change in Fund Balances/Net Position</t>
  </si>
  <si>
    <t>Criminal Justice Planning Grants</t>
  </si>
  <si>
    <t xml:space="preserve">   Appropriations Lapsed</t>
  </si>
  <si>
    <t xml:space="preserve">FUND FINANCIAL STATEMENT </t>
  </si>
  <si>
    <t xml:space="preserve">         Cash In State Treasury</t>
  </si>
  <si>
    <t xml:space="preserve">            Accounts Payable</t>
  </si>
  <si>
    <t xml:space="preserve">            Accounts Payable                               </t>
  </si>
  <si>
    <t>Disaster Grants</t>
  </si>
  <si>
    <t xml:space="preserve">         Due To Other Funds                             </t>
  </si>
  <si>
    <t>NOTE 17: Risk Management</t>
  </si>
  <si>
    <t>NOTE 32: Fund Balances</t>
  </si>
  <si>
    <t>General
Funds
(Exh A-1)</t>
  </si>
  <si>
    <t>Special
Revenue
Funds
(Exh B-1)</t>
  </si>
  <si>
    <t>Governmental
Funds
Total</t>
  </si>
  <si>
    <t>General
Funds
(Exh A-2)</t>
  </si>
  <si>
    <t>Special
Revenue
Funds
(Exh B-2)</t>
  </si>
  <si>
    <t xml:space="preserve">Beginning Balance          </t>
  </si>
  <si>
    <t>Increases</t>
  </si>
  <si>
    <t>Decreases</t>
  </si>
  <si>
    <t xml:space="preserve">Ending  Balance      </t>
  </si>
  <si>
    <t>GAAP Fund</t>
  </si>
  <si>
    <t>Fund</t>
  </si>
  <si>
    <t>AFR 54 Class</t>
  </si>
  <si>
    <t>Citation</t>
  </si>
  <si>
    <t>Comments</t>
  </si>
  <si>
    <t>0303</t>
  </si>
  <si>
    <t>Committed</t>
  </si>
  <si>
    <t>TX Govt Code §41.258</t>
  </si>
  <si>
    <t>0328</t>
  </si>
  <si>
    <t>TX Govt Code §61.001</t>
  </si>
  <si>
    <t>0573</t>
  </si>
  <si>
    <t>TX Govt Code §21.006, §51.0051, §51.208, §402.007</t>
  </si>
  <si>
    <t>General
Revenue
(0001)
U/F (0001)</t>
  </si>
  <si>
    <t>Child Support
Addenda Deducts
- Suspense
(0001)
U/F (8070)</t>
  </si>
  <si>
    <t>USPS - Direct
Deposit Return
Money
(0001)
U/F (9014)</t>
  </si>
  <si>
    <t>Total
(Exh I)</t>
  </si>
  <si>
    <t>USPS - Direct
Deposit Return
Money
(0001)</t>
  </si>
  <si>
    <t>Total
(Exh II)</t>
  </si>
  <si>
    <t>Special Revenue
Felony Prosecutor
(0303)
U/F (0303)</t>
  </si>
  <si>
    <t>Special Revenue
Jury Service Fund
(0328)
U/F (0328)</t>
  </si>
  <si>
    <t>Special Revenue
Judicial
(0573)
U/F (0573, 1573)</t>
  </si>
  <si>
    <t>Totals
(Exh I)</t>
  </si>
  <si>
    <t>Totals
(Exh II)</t>
  </si>
  <si>
    <t>Agency
Number</t>
  </si>
  <si>
    <t>For the Fiscal Year Ended August 31, 2025</t>
  </si>
  <si>
    <t xml:space="preserve">   Federal Pass - Through Revenue</t>
  </si>
  <si>
    <t>Fund Balances, September 1, 2025, as Restated</t>
  </si>
  <si>
    <t>Fund Balances – August 31, 2025</t>
  </si>
  <si>
    <t>FFCRA Act
Coronavirus Relief Fund              (0325)
U/F (0325)</t>
  </si>
  <si>
    <t>FFCRA Act
Coronavirus Relief fund
(0325)</t>
  </si>
  <si>
    <t xml:space="preserve">   Federal Pass-Through Revenue </t>
  </si>
  <si>
    <t xml:space="preserve">   Interest, Dividend &amp; Other Income</t>
  </si>
  <si>
    <t>Fund Balances – September 1, 2025</t>
  </si>
  <si>
    <t>Established in the treasury to receive two-thirds of $15 cost paid by each surety posting a bail bond.  NTE $30 for all bonds posted for an individual.  Used to fund longevity supplements for eligible assistant prosecutors.  The remaining one-third is deposited to GR Account – Fair Defense (5073)</t>
  </si>
  <si>
    <t xml:space="preserve">A person who reports for jury service in response of a court is entitled to receive as reimbursement for travel and other expenses an amount: 1) not less than $5 for the first day or fraction of the first day the person is in attendance in court in response to the process and discharges the person’s duty for that day; and 2) not less than $40 for each day or fraction of each day the person is in attendance in court in response to the process after the first day and discharges the person’s duty for that day. </t>
  </si>
  <si>
    <t xml:space="preserve">To receive one-half of judicial fees collected by 14 Courts of Appeals (Revenue Code 3711) and filing fee collected by District Courts (Revenue Code 3709).  Money in the fund to be used only for court-related purposes for support of judicial branch of the state, for child support and court management as provided by §21.006, Government Code and for basic legal services to the indigent as provided by §51.943, Government Code. </t>
  </si>
  <si>
    <t>Return to TOC</t>
  </si>
  <si>
    <t>End of Sheet</t>
  </si>
  <si>
    <t>Comptroller’s Judiciary Section (241) EXHIBIT I Combined Balance Sheet/Statement of Net Position – Governmental Funds</t>
  </si>
  <si>
    <t>Financial Statement Line Items</t>
  </si>
  <si>
    <t>Table Of Contents</t>
  </si>
  <si>
    <t>FFCRA ACT Coronavirus Relief Fund Fund
(0325)
U/F (0325)</t>
  </si>
  <si>
    <t>Excess (Deficiency) of Revenues Over Expenditures</t>
  </si>
  <si>
    <t>Comptroller’s Judiciary Section (241) NOTE 17: Risk Management</t>
  </si>
  <si>
    <t>Year</t>
  </si>
  <si>
    <t>Comptroller’s Judiciary Section (241) NOTE 32: Fund Balances</t>
  </si>
  <si>
    <t>Comptroller’s Judiciary Section (241) EXHIBIT A-1 Combined Balance Sheet – All General Funds</t>
  </si>
  <si>
    <t xml:space="preserve"> Excess (Deficiency) of Revenues  Over Expenditures</t>
  </si>
  <si>
    <t>Comptroller’s Judiciary Section (241) EXHIBIT B-1 Combining Balance Sheet – Special Revenue Funds</t>
  </si>
  <si>
    <t xml:space="preserve">Exhibit I </t>
  </si>
  <si>
    <t>Exhibit II</t>
  </si>
  <si>
    <t xml:space="preserve">Exhibit A-1 </t>
  </si>
  <si>
    <t xml:space="preserve">Exhibit A-2 </t>
  </si>
  <si>
    <t xml:space="preserve">Exhibit B-1 </t>
  </si>
  <si>
    <t xml:space="preserve">Exhibit B-2 </t>
  </si>
  <si>
    <t>Schedule 1B</t>
  </si>
  <si>
    <t>End of Worksheet</t>
  </si>
  <si>
    <t>Comptroller’s Judiciary Section (241) EXHIBIT II Combined Statement of Revenues, Expenditures, and Changes in Fund Balances/Statement of Activities – Governmental Funds</t>
  </si>
  <si>
    <t xml:space="preserve">Comptroller’s Judiciary Section (241) EXHIBIT A-2 Combined Statement of Revenues, Expenditures, and Changes in Fund Balances – General Revenue Funds </t>
  </si>
  <si>
    <t>Comptroller’s Judiciary Section (241) EXHIBIT B-2 Combining Statement of Revenues, Expenditures, and Changes in Fund Balances – Special Revenue Funds</t>
  </si>
  <si>
    <t>Comptroller’s Judiciary Section (241)SCHEDULE 1B Schedule of State Grant Pass-Throughs From/To State Agencies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</si>
</sst>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7" formatCode="&quot;$&quot;#,##0.00_);\(&quot;$&quot;#,##0.00\)"/>
    <numFmt numFmtId="44" formatCode="_(&quot;$&quot;* #,##0.00_);_(&quot;$&quot;* \(#,##0.00\);_(&quot;$&quot;* &quot;-&quot;??_);_(@_)"/>
    <numFmt numFmtId="43" formatCode="_(* #,##0.00_);_(* \(#,##0.00\);_(* &quot;-&quot;??_);_(@_)"/>
    <numFmt numFmtId="164" formatCode="#,###_);\(#,###\)"/>
    <numFmt numFmtId="165" formatCode="&quot;$&quot;* #,###_);&quot;$&quot;* \(#,###\)"/>
    <numFmt numFmtId="166" formatCode="#,##0\ ;\(#,##0\)"/>
    <numFmt numFmtId="167" formatCode="&quot;$&quot;* #,##0.00_);&quot;$&quot;* \(#,##0.00\)"/>
    <numFmt numFmtId="168" formatCode="&quot;$&quot;* #,##0.00_);&quot;$&quot;* \(#,##0.00\);&quot;$&quot;* &quot;&quot;??_);_(@_)"/>
    <numFmt numFmtId="169" formatCode="#,##0.00_);\(#,##0.00\);\ &quot;&quot;??_);_(@_)"/>
    <numFmt numFmtId="170" formatCode="_(* #,##0.00_);_(* \(#,##0.00\);_(* &quot;0.00&quot;_);_(@_)"/>
    <numFmt numFmtId="171" formatCode="* #,##0_);* \(#,##0\);* &quot;&quot;_);_(@_)"/>
    <numFmt numFmtId="172" formatCode="00"/>
    <numFmt numFmtId="173" formatCode="[$-409]mmmm\ d\,\ yyyy;@"/>
    <numFmt numFmtId="174" formatCode="0000"/>
    <numFmt numFmtId="175" formatCode="&quot;$&quot;\ #,##0.00_);&quot;$&quot;\ \(#,##0.00\)"/>
  </numFmts>
  <fonts count="39">
    <font>
      <sz val="10"/>
      <name val="Arial"/>
    </font>
    <font>
      <sz val="11"/>
      <color theme="1"/>
      <name val="Calibri"/>
      <family val="2"/>
      <scheme val="minor"/>
    </font>
    <font>
      <sz val="18"/>
      <name val="95 Helvetica Black"/>
    </font>
    <font>
      <sz val="10"/>
      <name val="Times"/>
      <family val="1"/>
    </font>
    <font>
      <sz val="11"/>
      <name val="Times"/>
      <family val="1"/>
    </font>
    <font>
      <b/>
      <sz val="9"/>
      <name val="Helvetica"/>
    </font>
    <font>
      <b/>
      <sz val="10"/>
      <name val="Helvetica"/>
    </font>
    <font>
      <sz val="8"/>
      <name val="Times"/>
    </font>
    <font>
      <sz val="8"/>
      <name val="Verdana"/>
      <family val="2"/>
    </font>
    <font>
      <b/>
      <sz val="8"/>
      <color indexed="81"/>
      <name val="Tahoma"/>
      <family val="2"/>
    </font>
    <font>
      <sz val="8"/>
      <color indexed="81"/>
      <name val="Tahoma"/>
      <family val="2"/>
    </font>
    <font>
      <sz val="10"/>
      <name val="Arial"/>
      <family val="2"/>
    </font>
    <font>
      <sz val="11"/>
      <color indexed="8"/>
      <name val="Calibri"/>
      <family val="2"/>
    </font>
    <font>
      <sz val="11"/>
      <color indexed="9"/>
      <name val="Calibri"/>
      <family val="2"/>
    </font>
    <font>
      <sz val="11"/>
      <color indexed="14"/>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2"/>
      <name val="Arial"/>
      <family val="2"/>
    </font>
    <font>
      <b/>
      <sz val="12"/>
      <name val="Arial"/>
      <family val="2"/>
    </font>
    <font>
      <sz val="12"/>
      <color theme="1"/>
      <name val="Arial"/>
      <family val="2"/>
    </font>
    <font>
      <sz val="10"/>
      <name val="Arial"/>
      <family val="2"/>
    </font>
    <font>
      <u/>
      <sz val="10"/>
      <color theme="10"/>
      <name val="Arial"/>
      <family val="2"/>
    </font>
    <font>
      <b/>
      <sz val="16"/>
      <name val="Arial"/>
      <family val="2"/>
    </font>
    <font>
      <b/>
      <sz val="14"/>
      <name val="Arial"/>
      <family val="2"/>
    </font>
    <font>
      <sz val="14"/>
      <name val="Arial"/>
      <family val="2"/>
    </font>
    <font>
      <u/>
      <sz val="12"/>
      <color rgb="FF0000FF"/>
      <name val="Arial"/>
      <family val="2"/>
    </font>
    <font>
      <sz val="12"/>
      <color rgb="FF0000FF"/>
      <name val="Arial"/>
      <family val="2"/>
    </font>
  </fonts>
  <fills count="18">
    <fill>
      <patternFill patternType="none"/>
    </fill>
    <fill>
      <patternFill patternType="gray125"/>
    </fill>
    <fill>
      <patternFill patternType="solid">
        <fgColor indexed="22"/>
      </patternFill>
    </fill>
    <fill>
      <patternFill patternType="solid">
        <fgColor indexed="47"/>
      </patternFill>
    </fill>
    <fill>
      <patternFill patternType="solid">
        <fgColor indexed="26"/>
      </patternFill>
    </fill>
    <fill>
      <patternFill patternType="solid">
        <fgColor indexed="27"/>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55"/>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42"/>
      </patternFill>
    </fill>
    <fill>
      <patternFill patternType="solid">
        <fgColor theme="0" tint="-0.14999847407452621"/>
        <bgColor indexed="64"/>
      </patternFill>
    </fill>
  </fills>
  <borders count="15">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auto="1"/>
      </top>
      <bottom style="double">
        <color auto="1"/>
      </bottom>
      <diagonal/>
    </border>
  </borders>
  <cellStyleXfs count="57">
    <xf numFmtId="0" fontId="0" fillId="0" borderId="0"/>
    <xf numFmtId="37" fontId="2" fillId="0" borderId="0" applyNumberFormat="0" applyProtection="0">
      <alignment horizontal="left"/>
      <protection locked="0"/>
    </xf>
    <xf numFmtId="37" fontId="4" fillId="0" borderId="0" applyNumberFormat="0" applyFill="0" applyBorder="0" applyProtection="0">
      <alignment horizontal="left"/>
      <protection locked="0"/>
    </xf>
    <xf numFmtId="1" fontId="5" fillId="0" borderId="0" applyFill="0" applyBorder="0" applyProtection="0">
      <alignment horizontal="center"/>
      <protection locked="0"/>
    </xf>
    <xf numFmtId="37" fontId="6" fillId="0" borderId="0" applyNumberFormat="0" applyFill="0" applyBorder="0" applyProtection="0">
      <alignment horizontal="left"/>
      <protection locked="0"/>
    </xf>
    <xf numFmtId="37" fontId="3" fillId="0" borderId="0" applyNumberFormat="0" applyProtection="0">
      <alignment horizontal="left"/>
      <protection locked="0"/>
    </xf>
    <xf numFmtId="164" fontId="3" fillId="0" borderId="0" applyFill="0" applyBorder="0" applyProtection="0">
      <alignment horizontal="right"/>
      <protection locked="0"/>
    </xf>
    <xf numFmtId="165" fontId="3" fillId="0" borderId="0" applyFill="0" applyBorder="0" applyProtection="0">
      <alignment horizontal="right"/>
      <protection locked="0"/>
    </xf>
    <xf numFmtId="37" fontId="3" fillId="0" borderId="0" applyFill="0" applyBorder="0" applyProtection="0">
      <alignment horizontal="right"/>
      <protection locked="0"/>
    </xf>
    <xf numFmtId="37" fontId="3" fillId="0" borderId="4" applyNumberFormat="0" applyFont="0" applyFill="0" applyAlignment="0" applyProtection="0">
      <alignment horizontal="left"/>
      <protection locked="0"/>
    </xf>
    <xf numFmtId="37" fontId="7" fillId="0" borderId="0" applyNumberFormat="0" applyFill="0" applyBorder="0" applyProtection="0">
      <alignment horizontal="left"/>
      <protection locked="0"/>
    </xf>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2" borderId="0" applyNumberFormat="0" applyBorder="0" applyAlignment="0" applyProtection="0"/>
    <xf numFmtId="0" fontId="12" fillId="5" borderId="0" applyNumberFormat="0" applyBorder="0" applyAlignment="0" applyProtection="0"/>
    <xf numFmtId="0" fontId="12" fillId="3" borderId="0" applyNumberFormat="0" applyBorder="0" applyAlignment="0" applyProtection="0"/>
    <xf numFmtId="0" fontId="12" fillId="2"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3" fillId="9"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9"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5" fillId="15" borderId="5" applyNumberFormat="0" applyAlignment="0" applyProtection="0"/>
    <xf numFmtId="0" fontId="16" fillId="10" borderId="6" applyNumberFormat="0" applyAlignment="0" applyProtection="0"/>
    <xf numFmtId="0" fontId="17" fillId="0" borderId="0" applyNumberFormat="0" applyFill="0" applyBorder="0" applyAlignment="0" applyProtection="0"/>
    <xf numFmtId="0" fontId="18" fillId="16" borderId="0" applyNumberFormat="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3" borderId="5" applyNumberFormat="0" applyAlignment="0" applyProtection="0"/>
    <xf numFmtId="0" fontId="23" fillId="0" borderId="10" applyNumberFormat="0" applyFill="0" applyAlignment="0" applyProtection="0"/>
    <xf numFmtId="0" fontId="24" fillId="7" borderId="0" applyNumberFormat="0" applyBorder="0" applyAlignment="0" applyProtection="0"/>
    <xf numFmtId="0" fontId="11" fillId="4" borderId="11" applyNumberFormat="0" applyFont="0" applyAlignment="0" applyProtection="0"/>
    <xf numFmtId="0" fontId="25" fillId="15" borderId="12" applyNumberFormat="0" applyAlignment="0" applyProtection="0"/>
    <xf numFmtId="37" fontId="6" fillId="0" borderId="0" applyNumberFormat="0" applyAlignment="0">
      <protection locked="0"/>
    </xf>
    <xf numFmtId="0" fontId="26" fillId="0" borderId="0" applyNumberFormat="0" applyFill="0" applyBorder="0" applyAlignment="0" applyProtection="0"/>
    <xf numFmtId="0" fontId="27" fillId="0" borderId="13" applyNumberFormat="0" applyFill="0" applyAlignment="0" applyProtection="0"/>
    <xf numFmtId="0" fontId="28" fillId="0" borderId="0" applyNumberFormat="0" applyFill="0" applyBorder="0" applyAlignment="0" applyProtection="0"/>
    <xf numFmtId="0" fontId="1" fillId="0" borderId="0"/>
    <xf numFmtId="44" fontId="1" fillId="0" borderId="0" applyFont="0" applyFill="0" applyBorder="0" applyAlignment="0" applyProtection="0"/>
    <xf numFmtId="44" fontId="32" fillId="0" borderId="0" applyFont="0" applyFill="0" applyBorder="0" applyAlignment="0" applyProtection="0"/>
    <xf numFmtId="0" fontId="33" fillId="0" borderId="0" applyNumberFormat="0" applyFill="0" applyBorder="0" applyAlignment="0" applyProtection="0"/>
  </cellStyleXfs>
  <cellXfs count="78">
    <xf numFmtId="0" fontId="0" fillId="0" borderId="0" xfId="0"/>
    <xf numFmtId="37" fontId="29" fillId="0" borderId="0" xfId="5" applyFont="1" applyProtection="1">
      <alignment horizontal="left"/>
    </xf>
    <xf numFmtId="37" fontId="29" fillId="0" borderId="0" xfId="5" applyFont="1">
      <alignment horizontal="left"/>
      <protection locked="0"/>
    </xf>
    <xf numFmtId="38" fontId="29" fillId="0" borderId="0" xfId="0" applyNumberFormat="1" applyFont="1" applyProtection="1">
      <protection locked="0"/>
    </xf>
    <xf numFmtId="0" fontId="29" fillId="0" borderId="0" xfId="0" applyFont="1"/>
    <xf numFmtId="168" fontId="29" fillId="0" borderId="0" xfId="7" applyNumberFormat="1" applyFont="1" applyFill="1" applyAlignment="1" applyProtection="1"/>
    <xf numFmtId="169" fontId="29" fillId="0" borderId="0" xfId="7" applyNumberFormat="1" applyFont="1" applyFill="1" applyAlignment="1" applyProtection="1"/>
    <xf numFmtId="170" fontId="29" fillId="0" borderId="2" xfId="6" applyNumberFormat="1" applyFont="1" applyFill="1" applyBorder="1" applyAlignment="1">
      <protection locked="0"/>
    </xf>
    <xf numFmtId="167" fontId="29" fillId="0" borderId="14" xfId="7" applyNumberFormat="1" applyFont="1" applyFill="1" applyBorder="1" applyAlignment="1">
      <protection locked="0"/>
    </xf>
    <xf numFmtId="38" fontId="29" fillId="0" borderId="0" xfId="0" applyNumberFormat="1" applyFont="1"/>
    <xf numFmtId="164" fontId="29" fillId="0" borderId="0" xfId="6" applyFont="1" applyFill="1" applyAlignment="1" applyProtection="1"/>
    <xf numFmtId="0" fontId="29" fillId="0" borderId="0" xfId="0" applyFont="1" applyProtection="1">
      <protection locked="0"/>
    </xf>
    <xf numFmtId="170" fontId="29" fillId="0" borderId="1" xfId="6" applyNumberFormat="1" applyFont="1" applyFill="1" applyBorder="1" applyAlignment="1">
      <protection locked="0"/>
    </xf>
    <xf numFmtId="169" fontId="29" fillId="0" borderId="2" xfId="7" applyNumberFormat="1" applyFont="1" applyFill="1" applyBorder="1" applyAlignment="1" applyProtection="1"/>
    <xf numFmtId="164" fontId="29" fillId="0" borderId="0" xfId="5" quotePrefix="1" applyNumberFormat="1" applyFont="1">
      <alignment horizontal="left"/>
      <protection locked="0"/>
    </xf>
    <xf numFmtId="37" fontId="29" fillId="0" borderId="0" xfId="5" quotePrefix="1" applyNumberFormat="1" applyFont="1">
      <alignment horizontal="left"/>
      <protection locked="0"/>
    </xf>
    <xf numFmtId="170" fontId="29" fillId="0" borderId="3" xfId="6" applyNumberFormat="1" applyFont="1" applyFill="1" applyBorder="1" applyAlignment="1">
      <protection locked="0"/>
    </xf>
    <xf numFmtId="164" fontId="29" fillId="0" borderId="0" xfId="6" applyFont="1" applyFill="1" applyAlignment="1" applyProtection="1">
      <alignment horizontal="left"/>
    </xf>
    <xf numFmtId="40" fontId="29" fillId="0" borderId="0" xfId="5" applyNumberFormat="1" applyFont="1" applyProtection="1">
      <alignment horizontal="left"/>
    </xf>
    <xf numFmtId="37" fontId="29" fillId="0" borderId="0" xfId="5" applyFont="1" applyAlignment="1" applyProtection="1">
      <alignment horizontal="left" vertical="top"/>
    </xf>
    <xf numFmtId="171" fontId="29" fillId="0" borderId="0" xfId="0" applyNumberFormat="1" applyFont="1"/>
    <xf numFmtId="38" fontId="29" fillId="0" borderId="0" xfId="0" applyNumberFormat="1" applyFont="1" applyAlignment="1">
      <alignment vertical="top"/>
    </xf>
    <xf numFmtId="37" fontId="29" fillId="0" borderId="0" xfId="5" applyFont="1" applyProtection="1">
      <alignment horizontal="left"/>
      <protection locked="0"/>
    </xf>
    <xf numFmtId="0" fontId="29" fillId="0" borderId="0" xfId="0" applyFont="1" applyAlignment="1">
      <alignment horizontal="left" vertical="top"/>
    </xf>
    <xf numFmtId="167" fontId="29" fillId="0" borderId="0" xfId="7" applyNumberFormat="1" applyFont="1" applyFill="1" applyBorder="1" applyAlignment="1">
      <protection locked="0"/>
    </xf>
    <xf numFmtId="0" fontId="29" fillId="0" borderId="0" xfId="0" applyFont="1" applyAlignment="1">
      <alignment horizontal="center" vertical="top"/>
    </xf>
    <xf numFmtId="37" fontId="29" fillId="0" borderId="0" xfId="5" applyFont="1" applyAlignment="1" applyProtection="1">
      <alignment horizontal="center" vertical="top"/>
    </xf>
    <xf numFmtId="43" fontId="29" fillId="0" borderId="0" xfId="0" applyNumberFormat="1" applyFont="1"/>
    <xf numFmtId="44" fontId="29" fillId="0" borderId="0" xfId="55" applyFont="1" applyFill="1" applyBorder="1" applyAlignment="1" applyProtection="1">
      <alignment horizontal="right"/>
    </xf>
    <xf numFmtId="7" fontId="31" fillId="0" borderId="0" xfId="54" applyNumberFormat="1" applyFont="1" applyBorder="1"/>
    <xf numFmtId="0" fontId="34" fillId="0" borderId="0" xfId="0" applyFont="1"/>
    <xf numFmtId="1" fontId="29" fillId="17" borderId="1" xfId="3" applyFont="1" applyFill="1" applyBorder="1" applyAlignment="1" applyProtection="1">
      <alignment horizontal="center" vertical="top" wrapText="1"/>
    </xf>
    <xf numFmtId="37" fontId="29" fillId="17" borderId="0" xfId="5" applyFont="1" applyFill="1" applyAlignment="1">
      <alignment horizontal="center" vertical="top"/>
      <protection locked="0"/>
    </xf>
    <xf numFmtId="37" fontId="36" fillId="0" borderId="0" xfId="5" applyFont="1" applyProtection="1">
      <alignment horizontal="left"/>
    </xf>
    <xf numFmtId="38" fontId="29" fillId="17" borderId="0" xfId="0" applyNumberFormat="1" applyFont="1" applyFill="1"/>
    <xf numFmtId="37" fontId="29" fillId="17" borderId="1" xfId="5" applyFont="1" applyFill="1" applyBorder="1" applyAlignment="1">
      <alignment horizontal="center" vertical="top" wrapText="1"/>
      <protection locked="0"/>
    </xf>
    <xf numFmtId="172" fontId="29" fillId="17" borderId="1" xfId="0" applyNumberFormat="1" applyFont="1" applyFill="1" applyBorder="1" applyAlignment="1">
      <alignment horizontal="left" vertical="top"/>
    </xf>
    <xf numFmtId="0" fontId="29" fillId="17" borderId="1" xfId="0" applyFont="1" applyFill="1" applyBorder="1" applyAlignment="1">
      <alignment horizontal="center" vertical="top"/>
    </xf>
    <xf numFmtId="37" fontId="29" fillId="17" borderId="1" xfId="5" applyFont="1" applyFill="1" applyBorder="1" applyAlignment="1" applyProtection="1">
      <alignment horizontal="center" vertical="top" wrapText="1"/>
    </xf>
    <xf numFmtId="37" fontId="29" fillId="17" borderId="1" xfId="5" applyFont="1" applyFill="1" applyBorder="1" applyAlignment="1" applyProtection="1">
      <alignment horizontal="center" vertical="top"/>
    </xf>
    <xf numFmtId="1" fontId="29" fillId="17" borderId="1" xfId="3" applyFont="1" applyFill="1" applyBorder="1" applyAlignment="1">
      <alignment horizontal="center" vertical="top" wrapText="1"/>
      <protection locked="0"/>
    </xf>
    <xf numFmtId="0" fontId="35" fillId="0" borderId="0" xfId="0" applyFont="1"/>
    <xf numFmtId="38" fontId="30" fillId="17" borderId="0" xfId="53" applyNumberFormat="1" applyFont="1" applyFill="1" applyAlignment="1">
      <alignment horizontal="center" vertical="top"/>
    </xf>
    <xf numFmtId="0" fontId="29" fillId="17" borderId="0" xfId="0" applyFont="1" applyFill="1"/>
    <xf numFmtId="0" fontId="29" fillId="0" borderId="0" xfId="53" quotePrefix="1" applyFont="1" applyAlignment="1">
      <alignment horizontal="center" vertical="top"/>
    </xf>
    <xf numFmtId="0" fontId="29" fillId="0" borderId="0" xfId="53" applyFont="1" applyAlignment="1">
      <alignment horizontal="center" vertical="top"/>
    </xf>
    <xf numFmtId="175" fontId="29" fillId="0" borderId="0" xfId="7" applyNumberFormat="1" applyFont="1" applyFill="1" applyBorder="1" applyAlignment="1">
      <alignment horizontal="center" vertical="top"/>
      <protection locked="0"/>
    </xf>
    <xf numFmtId="0" fontId="29" fillId="0" borderId="0" xfId="53" applyFont="1" applyAlignment="1">
      <alignment vertical="top" wrapText="1"/>
    </xf>
    <xf numFmtId="0" fontId="31" fillId="0" borderId="0" xfId="0" applyFont="1" applyAlignment="1">
      <alignment vertical="top" wrapText="1"/>
    </xf>
    <xf numFmtId="174" fontId="29" fillId="0" borderId="0" xfId="53" applyNumberFormat="1" applyFont="1" applyAlignment="1">
      <alignment horizontal="center" vertical="top"/>
    </xf>
    <xf numFmtId="0" fontId="29" fillId="0" borderId="0" xfId="0" applyFont="1" applyAlignment="1">
      <alignment vertical="top"/>
    </xf>
    <xf numFmtId="0" fontId="31" fillId="0" borderId="0" xfId="53" applyFont="1" applyAlignment="1">
      <alignment horizontal="center"/>
    </xf>
    <xf numFmtId="7" fontId="31" fillId="0" borderId="0" xfId="53" applyNumberFormat="1" applyFont="1"/>
    <xf numFmtId="0" fontId="29" fillId="17" borderId="0" xfId="53" applyFont="1" applyFill="1" applyAlignment="1">
      <alignment horizontal="center" wrapText="1"/>
    </xf>
    <xf numFmtId="0" fontId="29" fillId="17" borderId="0" xfId="53" applyFont="1" applyFill="1" applyAlignment="1">
      <alignment horizontal="center"/>
    </xf>
    <xf numFmtId="0" fontId="31" fillId="17" borderId="0" xfId="53" applyFont="1" applyFill="1" applyAlignment="1">
      <alignment horizontal="center"/>
    </xf>
    <xf numFmtId="0" fontId="29" fillId="0" borderId="0" xfId="0" applyFont="1" applyAlignment="1">
      <alignment horizontal="center"/>
    </xf>
    <xf numFmtId="0" fontId="37" fillId="0" borderId="0" xfId="56" applyFont="1" applyAlignment="1"/>
    <xf numFmtId="0" fontId="38" fillId="0" borderId="0" xfId="0" applyFont="1"/>
    <xf numFmtId="38" fontId="29" fillId="0" borderId="0" xfId="0" applyNumberFormat="1" applyFont="1" applyAlignment="1">
      <alignment horizontal="left"/>
    </xf>
    <xf numFmtId="172" fontId="30" fillId="0" borderId="0" xfId="0" applyNumberFormat="1" applyFont="1" applyAlignment="1">
      <alignment horizontal="left"/>
    </xf>
    <xf numFmtId="38" fontId="29" fillId="0" borderId="0" xfId="0" applyNumberFormat="1" applyFont="1" applyProtection="1">
      <protection locked="0"/>
    </xf>
    <xf numFmtId="173" fontId="29" fillId="0" borderId="0" xfId="0" applyNumberFormat="1" applyFont="1" applyAlignment="1">
      <alignment horizontal="left"/>
    </xf>
    <xf numFmtId="166" fontId="35" fillId="0" borderId="0" xfId="0" quotePrefix="1" applyNumberFormat="1" applyFont="1" applyAlignment="1">
      <alignment horizontal="left"/>
    </xf>
    <xf numFmtId="0" fontId="29" fillId="0" borderId="0" xfId="0" applyFont="1" applyAlignment="1">
      <alignment horizontal="left"/>
    </xf>
    <xf numFmtId="0" fontId="37" fillId="0" borderId="0" xfId="56" applyFont="1" applyAlignment="1">
      <alignment horizontal="left"/>
    </xf>
    <xf numFmtId="0" fontId="29" fillId="0" borderId="0" xfId="0" applyFont="1"/>
    <xf numFmtId="0" fontId="37" fillId="0" borderId="0" xfId="56" applyFont="1" applyFill="1" applyAlignment="1">
      <alignment horizontal="left"/>
    </xf>
    <xf numFmtId="172" fontId="29" fillId="0" borderId="0" xfId="0" applyNumberFormat="1" applyFont="1" applyAlignment="1">
      <alignment horizontal="left"/>
    </xf>
    <xf numFmtId="166" fontId="35" fillId="0" borderId="0" xfId="0" quotePrefix="1" applyNumberFormat="1" applyFont="1" applyAlignment="1">
      <alignment horizontal="left" wrapText="1"/>
    </xf>
    <xf numFmtId="166" fontId="30" fillId="0" borderId="0" xfId="0" quotePrefix="1" applyNumberFormat="1" applyFont="1" applyAlignment="1">
      <alignment horizontal="left"/>
    </xf>
    <xf numFmtId="38" fontId="29" fillId="0" borderId="0" xfId="0" applyNumberFormat="1" applyFont="1"/>
    <xf numFmtId="0" fontId="37" fillId="0" borderId="0" xfId="56" applyFont="1" applyFill="1" applyBorder="1"/>
    <xf numFmtId="0" fontId="37" fillId="0" borderId="0" xfId="56" applyFont="1" applyFill="1"/>
    <xf numFmtId="0" fontId="29" fillId="0" borderId="0" xfId="0" applyFont="1" applyProtection="1">
      <protection locked="0"/>
    </xf>
    <xf numFmtId="0" fontId="29" fillId="0" borderId="0" xfId="0" applyFont="1" applyAlignment="1" applyProtection="1">
      <alignment horizontal="left"/>
      <protection locked="0"/>
    </xf>
    <xf numFmtId="0" fontId="29" fillId="0" borderId="3" xfId="0" applyFont="1" applyBorder="1" applyAlignment="1">
      <alignment horizontal="left" vertical="top"/>
    </xf>
    <xf numFmtId="0" fontId="29" fillId="0" borderId="0" xfId="0" applyFont="1" applyAlignment="1">
      <alignment horizontal="left" vertical="top"/>
    </xf>
  </cellXfs>
  <cellStyles count="57">
    <cellStyle name="01: Main Header" xfId="1" xr:uid="{00000000-0005-0000-0000-000000000000}"/>
    <cellStyle name="02: SubHead (amts in thou)" xfId="2" xr:uid="{00000000-0005-0000-0000-000001000000}"/>
    <cellStyle name="03: Column Hdrs" xfId="3" xr:uid="{00000000-0005-0000-0000-000002000000}"/>
    <cellStyle name="04: SubHeader" xfId="4" xr:uid="{00000000-0005-0000-0000-000003000000}"/>
    <cellStyle name="05: Body Text" xfId="5" xr:uid="{00000000-0005-0000-0000-000004000000}"/>
    <cellStyle name="06: Number" xfId="6" xr:uid="{00000000-0005-0000-0000-000005000000}"/>
    <cellStyle name="07: Number w/$" xfId="7" xr:uid="{00000000-0005-0000-0000-000006000000}"/>
    <cellStyle name="08: Number w/zeros" xfId="8" xr:uid="{00000000-0005-0000-0000-000007000000}"/>
    <cellStyle name="09: Underline (body)" xfId="9" xr:uid="{00000000-0005-0000-0000-000008000000}"/>
    <cellStyle name="12: Footnote" xfId="10" xr:uid="{00000000-0005-0000-0000-000009000000}"/>
    <cellStyle name="20% - Accent1" xfId="11" xr:uid="{00000000-0005-0000-0000-00000A000000}"/>
    <cellStyle name="20% - Accent2" xfId="12" xr:uid="{00000000-0005-0000-0000-00000B000000}"/>
    <cellStyle name="20% - Accent3" xfId="13" xr:uid="{00000000-0005-0000-0000-00000C000000}"/>
    <cellStyle name="20% - Accent4" xfId="14" xr:uid="{00000000-0005-0000-0000-00000D000000}"/>
    <cellStyle name="20% - Accent5" xfId="15" xr:uid="{00000000-0005-0000-0000-00000E000000}"/>
    <cellStyle name="20% - Accent6" xfId="16" xr:uid="{00000000-0005-0000-0000-00000F000000}"/>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60% - Accent1" xfId="23" xr:uid="{00000000-0005-0000-0000-000016000000}"/>
    <cellStyle name="60% - Accent2" xfId="24" xr:uid="{00000000-0005-0000-0000-000017000000}"/>
    <cellStyle name="60% - Accent3" xfId="25" xr:uid="{00000000-0005-0000-0000-000018000000}"/>
    <cellStyle name="60% - Accent4" xfId="26" xr:uid="{00000000-0005-0000-0000-000019000000}"/>
    <cellStyle name="60% - Accent5" xfId="27" xr:uid="{00000000-0005-0000-0000-00001A000000}"/>
    <cellStyle name="60% - Accent6" xfId="28" xr:uid="{00000000-0005-0000-0000-00001B000000}"/>
    <cellStyle name="Accent1" xfId="29" xr:uid="{00000000-0005-0000-0000-00001C000000}"/>
    <cellStyle name="Accent2" xfId="30" xr:uid="{00000000-0005-0000-0000-00001D000000}"/>
    <cellStyle name="Accent3" xfId="31" xr:uid="{00000000-0005-0000-0000-00001E000000}"/>
    <cellStyle name="Accent4" xfId="32" xr:uid="{00000000-0005-0000-0000-00001F000000}"/>
    <cellStyle name="Accent5" xfId="33" xr:uid="{00000000-0005-0000-0000-000020000000}"/>
    <cellStyle name="Accent6" xfId="34" xr:uid="{00000000-0005-0000-0000-000021000000}"/>
    <cellStyle name="Bad" xfId="35" xr:uid="{00000000-0005-0000-0000-000022000000}"/>
    <cellStyle name="Calculation" xfId="36" xr:uid="{00000000-0005-0000-0000-000023000000}"/>
    <cellStyle name="Check Cell" xfId="37" xr:uid="{00000000-0005-0000-0000-000024000000}"/>
    <cellStyle name="Currency" xfId="55" builtinId="4"/>
    <cellStyle name="Currency 2" xfId="54" xr:uid="{72E7D58C-0785-409D-8E13-36F26F72CC89}"/>
    <cellStyle name="Explanatory Text" xfId="38" xr:uid="{00000000-0005-0000-0000-000025000000}"/>
    <cellStyle name="Good" xfId="39" xr:uid="{00000000-0005-0000-0000-000026000000}"/>
    <cellStyle name="Heading 1" xfId="40" xr:uid="{00000000-0005-0000-0000-000027000000}"/>
    <cellStyle name="Heading 2" xfId="41" xr:uid="{00000000-0005-0000-0000-000028000000}"/>
    <cellStyle name="Heading 3" xfId="42" xr:uid="{00000000-0005-0000-0000-000029000000}"/>
    <cellStyle name="Heading 4" xfId="43" xr:uid="{00000000-0005-0000-0000-00002A000000}"/>
    <cellStyle name="Hyperlink" xfId="56" builtinId="8"/>
    <cellStyle name="Input" xfId="44" xr:uid="{00000000-0005-0000-0000-00002B000000}"/>
    <cellStyle name="Linked Cell" xfId="45" xr:uid="{00000000-0005-0000-0000-00002C000000}"/>
    <cellStyle name="Neutral" xfId="46" xr:uid="{00000000-0005-0000-0000-00002D000000}"/>
    <cellStyle name="Normal" xfId="0" builtinId="0"/>
    <cellStyle name="Normal 2" xfId="53" xr:uid="{F63ADAEF-D34B-4A30-BCC2-5F2E0FE6ACB9}"/>
    <cellStyle name="Note" xfId="47" xr:uid="{00000000-0005-0000-0000-00002F000000}"/>
    <cellStyle name="Output" xfId="48" xr:uid="{00000000-0005-0000-0000-000030000000}"/>
    <cellStyle name="Subhead 2" xfId="49" xr:uid="{00000000-0005-0000-0000-000031000000}"/>
    <cellStyle name="Title" xfId="50" xr:uid="{00000000-0005-0000-0000-000032000000}"/>
    <cellStyle name="Total" xfId="51" xr:uid="{00000000-0005-0000-0000-000033000000}"/>
    <cellStyle name="Warning Text" xfId="52" xr:uid="{00000000-0005-0000-0000-000034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EEEEEE"/>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1A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9A2BF-5C30-4C3E-A325-35463C35D860}">
  <sheetPr codeName="Sheet1"/>
  <dimension ref="A1:A11"/>
  <sheetViews>
    <sheetView tabSelected="1" workbookViewId="0">
      <selection sqref="A1:XFD1"/>
    </sheetView>
  </sheetViews>
  <sheetFormatPr defaultColWidth="0" defaultRowHeight="12.3" zeroHeight="1"/>
  <cols>
    <col min="1" max="1" width="40.44140625" customWidth="1"/>
    <col min="2" max="16384" width="8.83203125" hidden="1"/>
  </cols>
  <sheetData>
    <row r="1" spans="1:1" s="30" customFormat="1" ht="20.100000000000001">
      <c r="A1" s="41" t="s">
        <v>112</v>
      </c>
    </row>
    <row r="2" spans="1:1" s="57" customFormat="1" ht="15">
      <c r="A2" s="57" t="s">
        <v>121</v>
      </c>
    </row>
    <row r="3" spans="1:1" s="57" customFormat="1" ht="15">
      <c r="A3" s="57" t="s">
        <v>122</v>
      </c>
    </row>
    <row r="4" spans="1:1" s="57" customFormat="1" ht="15">
      <c r="A4" s="57" t="s">
        <v>61</v>
      </c>
    </row>
    <row r="5" spans="1:1" s="57" customFormat="1" ht="15">
      <c r="A5" s="57" t="s">
        <v>62</v>
      </c>
    </row>
    <row r="6" spans="1:1" s="57" customFormat="1" ht="15">
      <c r="A6" s="57" t="s">
        <v>123</v>
      </c>
    </row>
    <row r="7" spans="1:1" s="57" customFormat="1" ht="15">
      <c r="A7" s="57" t="s">
        <v>124</v>
      </c>
    </row>
    <row r="8" spans="1:1" s="57" customFormat="1" ht="15">
      <c r="A8" s="57" t="s">
        <v>125</v>
      </c>
    </row>
    <row r="9" spans="1:1" s="57" customFormat="1" ht="15">
      <c r="A9" s="57" t="s">
        <v>126</v>
      </c>
    </row>
    <row r="10" spans="1:1" s="57" customFormat="1" ht="15">
      <c r="A10" s="57" t="s">
        <v>127</v>
      </c>
    </row>
    <row r="11" spans="1:1" s="59" customFormat="1" ht="15">
      <c r="A11" s="59" t="s">
        <v>128</v>
      </c>
    </row>
  </sheetData>
  <mergeCells count="1">
    <mergeCell ref="A11:XFD11"/>
  </mergeCells>
  <hyperlinks>
    <hyperlink ref="A2" location="'Exhibit I'!A1" display="Comptroller’s Judiciary Section (241) EXHIBIT I Combined Balance Sheet/Statement of Net Position – Governmental Funds" xr:uid="{C9B43900-0C75-49EB-B82C-AF680782A4AF}"/>
    <hyperlink ref="A3" location="'Exhibit II'!A1" display="Comptroller’s Judiciary Section (241) EXHIBIT II Combined Statement of Revenues, Expenditures, and Changes in Fund Balances/Statement of Activities – Governmental Funds" xr:uid="{E3F38CBA-2799-486A-909E-7851E23A8330}"/>
    <hyperlink ref="A4" location="'Note 17 Risk Management'!A1" display="NOTE 17: Risk Management" xr:uid="{7422DF64-F213-413A-8340-0AD9856D1C2E}"/>
    <hyperlink ref="A5" location="'Note 32 Fund Balances'!A1" display="NOTE 32: Fund Balances" xr:uid="{607F43F7-2B2F-46EA-844C-D65CE5DC1D6C}"/>
    <hyperlink ref="A6" location="'Exhibit A-1'!A1" display="EXHIBIT A-1 Combined Balance Sheet – All General Funds" xr:uid="{4E858235-A7C1-4362-B638-153FE4979B09}"/>
    <hyperlink ref="A7" location="'Exhibit A-2'!A1" display="EXHIBIT A-2 Combined Statement of Revenues, Expenditures, and Changes in Fund Balances – General Revenue Funds " xr:uid="{6D565FFA-CF58-4CDA-99D6-FB98ED79343B}"/>
    <hyperlink ref="A8" location="'Exhibit B-1'!A1" display="EXHIBIT B-1 Combining Balance Sheet – Special Revenue Funds" xr:uid="{66AF546E-51C7-426D-A929-190470FB58DF}"/>
    <hyperlink ref="A9" location="'Exhibit B-2'!A1" display="EXHIBIT B-2 Combining Statement of Revenues, Expenditures, and Changes in Fund Balances – Special Revenue Funds" xr:uid="{32253610-FC3A-4FDE-B995-D61CD20175A5}"/>
    <hyperlink ref="A10" location="'Schedule 1B'!A1" display="SCHEDULE 1B Schedule of State Grant Pass-Throughs From/To State Agencies" xr:uid="{9EA2BB59-8A9F-4A63-9BAC-57D8630DDD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XFC29"/>
  <sheetViews>
    <sheetView zoomScaleNormal="100" workbookViewId="0">
      <selection sqref="A1:XFD1"/>
    </sheetView>
  </sheetViews>
  <sheetFormatPr defaultColWidth="0" defaultRowHeight="15" zeroHeight="1"/>
  <cols>
    <col min="1" max="1" width="52.1640625" style="4" customWidth="1"/>
    <col min="2" max="2" width="20.27734375" style="4" customWidth="1"/>
    <col min="3" max="3" width="33.5546875" style="4" customWidth="1"/>
    <col min="4" max="4" width="71.27734375" style="4" customWidth="1"/>
    <col min="5" max="5" width="6.1640625" style="4" hidden="1" customWidth="1"/>
    <col min="6" max="16380" width="9.27734375" style="4" hidden="1"/>
    <col min="16381" max="16381" width="8.71875" style="4" hidden="1" customWidth="1"/>
    <col min="16382" max="16382" width="6.27734375" style="4" hidden="1" customWidth="1"/>
    <col min="16383" max="16383" width="12.1640625" style="4" hidden="1" customWidth="1"/>
    <col min="16384" max="16384" width="28" style="4" hidden="1" customWidth="1"/>
  </cols>
  <sheetData>
    <row r="1" spans="1:4" s="33" customFormat="1" ht="31.5" customHeight="1">
      <c r="A1" s="63" t="s">
        <v>110</v>
      </c>
      <c r="B1" s="63"/>
      <c r="C1" s="63"/>
      <c r="D1" s="63"/>
    </row>
    <row r="2" spans="1:4">
      <c r="A2" s="62">
        <v>45900</v>
      </c>
      <c r="B2" s="62"/>
      <c r="C2" s="62"/>
      <c r="D2" s="62"/>
    </row>
    <row r="3" spans="1:4" s="32" customFormat="1" ht="60">
      <c r="A3" s="34" t="s">
        <v>111</v>
      </c>
      <c r="B3" s="31" t="s">
        <v>63</v>
      </c>
      <c r="C3" s="31" t="s">
        <v>64</v>
      </c>
      <c r="D3" s="31" t="s">
        <v>65</v>
      </c>
    </row>
    <row r="4" spans="1:4" s="2" customFormat="1">
      <c r="A4" s="60" t="s">
        <v>32</v>
      </c>
      <c r="B4" s="60"/>
      <c r="C4" s="60"/>
      <c r="D4" s="60"/>
    </row>
    <row r="5" spans="1:4">
      <c r="A5" s="64" t="s">
        <v>39</v>
      </c>
      <c r="B5" s="64"/>
      <c r="C5" s="64"/>
      <c r="D5" s="64"/>
    </row>
    <row r="6" spans="1:4">
      <c r="A6" s="61" t="s">
        <v>22</v>
      </c>
      <c r="B6" s="61"/>
      <c r="C6" s="61"/>
      <c r="D6" s="61"/>
    </row>
    <row r="7" spans="1:4">
      <c r="A7" s="3" t="s">
        <v>56</v>
      </c>
      <c r="B7" s="5">
        <v>0</v>
      </c>
      <c r="C7" s="5">
        <v>170869099.03</v>
      </c>
      <c r="D7" s="5">
        <f>+B7+C7</f>
        <v>170869099.03</v>
      </c>
    </row>
    <row r="8" spans="1:4">
      <c r="A8" s="3" t="s">
        <v>40</v>
      </c>
      <c r="B8" s="6">
        <v>192768063.88999999</v>
      </c>
      <c r="C8" s="6">
        <v>0</v>
      </c>
      <c r="D8" s="6">
        <f>+B8+C8</f>
        <v>192768063.88999999</v>
      </c>
    </row>
    <row r="9" spans="1:4">
      <c r="A9" s="3" t="s">
        <v>27</v>
      </c>
      <c r="B9" s="6">
        <v>0</v>
      </c>
      <c r="C9" s="6">
        <v>0</v>
      </c>
      <c r="D9" s="6">
        <f>+B9+C9</f>
        <v>0</v>
      </c>
    </row>
    <row r="10" spans="1:4">
      <c r="A10" s="3" t="s">
        <v>17</v>
      </c>
      <c r="B10" s="7">
        <f>SUM(B7:B9)</f>
        <v>192768063.88999999</v>
      </c>
      <c r="C10" s="7">
        <f>SUM(C7:C9)</f>
        <v>170869099.03</v>
      </c>
      <c r="D10" s="7">
        <f>SUM(D7:D9)</f>
        <v>363637162.91999996</v>
      </c>
    </row>
    <row r="11" spans="1:4" ht="15.3" thickBot="1">
      <c r="A11" s="3" t="s">
        <v>7</v>
      </c>
      <c r="B11" s="8">
        <f>+B10</f>
        <v>192768063.88999999</v>
      </c>
      <c r="C11" s="8">
        <f>+C10</f>
        <v>170869099.03</v>
      </c>
      <c r="D11" s="8">
        <f>+D10</f>
        <v>363637162.91999996</v>
      </c>
    </row>
    <row r="12" spans="1:4" s="2" customFormat="1" ht="15.3" thickTop="1">
      <c r="A12" s="60" t="s">
        <v>13</v>
      </c>
      <c r="B12" s="60"/>
      <c r="C12" s="60"/>
      <c r="D12" s="60"/>
    </row>
    <row r="13" spans="1:4">
      <c r="A13" s="61" t="s">
        <v>23</v>
      </c>
      <c r="B13" s="61"/>
      <c r="C13" s="61"/>
      <c r="D13" s="61"/>
    </row>
    <row r="14" spans="1:4">
      <c r="A14" s="61" t="s">
        <v>44</v>
      </c>
      <c r="B14" s="61"/>
      <c r="C14" s="61"/>
      <c r="D14" s="61"/>
    </row>
    <row r="15" spans="1:4">
      <c r="A15" s="61" t="s">
        <v>45</v>
      </c>
      <c r="B15" s="61"/>
      <c r="C15" s="61"/>
      <c r="D15" s="61"/>
    </row>
    <row r="16" spans="1:4">
      <c r="A16" s="3" t="s">
        <v>57</v>
      </c>
      <c r="B16" s="5">
        <v>-378421.03</v>
      </c>
      <c r="C16" s="5">
        <v>0</v>
      </c>
      <c r="D16" s="5">
        <f>SUM(B16:C16)</f>
        <v>-378421.03</v>
      </c>
    </row>
    <row r="17" spans="1:4">
      <c r="A17" s="3" t="s">
        <v>3</v>
      </c>
      <c r="B17" s="6">
        <v>-11543305.49</v>
      </c>
      <c r="C17" s="5">
        <v>0</v>
      </c>
      <c r="D17" s="6">
        <f>+B17+C17</f>
        <v>-11543305.49</v>
      </c>
    </row>
    <row r="18" spans="1:4">
      <c r="A18" s="3" t="s">
        <v>60</v>
      </c>
      <c r="B18" s="6">
        <v>0</v>
      </c>
      <c r="C18" s="5">
        <v>0</v>
      </c>
      <c r="D18" s="6">
        <v>0</v>
      </c>
    </row>
    <row r="19" spans="1:4">
      <c r="A19" s="3" t="s">
        <v>46</v>
      </c>
      <c r="B19" s="7">
        <f>+B16+B17+B18</f>
        <v>-11921726.52</v>
      </c>
      <c r="C19" s="7">
        <f>+C16+C17</f>
        <v>0</v>
      </c>
      <c r="D19" s="7">
        <f>+D16+D17+D18</f>
        <v>-11921726.52</v>
      </c>
    </row>
    <row r="20" spans="1:4">
      <c r="A20" s="3" t="s">
        <v>21</v>
      </c>
      <c r="B20" s="7">
        <f t="shared" ref="B20:D20" si="0">+B19</f>
        <v>-11921726.52</v>
      </c>
      <c r="C20" s="7">
        <f>+C19</f>
        <v>0</v>
      </c>
      <c r="D20" s="7">
        <f t="shared" si="0"/>
        <v>-11921726.52</v>
      </c>
    </row>
    <row r="21" spans="1:4" s="2" customFormat="1">
      <c r="A21" s="60" t="s">
        <v>55</v>
      </c>
      <c r="B21" s="60"/>
      <c r="C21" s="60"/>
      <c r="D21" s="60"/>
    </row>
    <row r="22" spans="1:4">
      <c r="A22" s="61" t="s">
        <v>33</v>
      </c>
      <c r="B22" s="61"/>
      <c r="C22" s="61"/>
      <c r="D22" s="61"/>
    </row>
    <row r="23" spans="1:4">
      <c r="A23" s="3" t="s">
        <v>10</v>
      </c>
      <c r="B23" s="6">
        <v>0</v>
      </c>
      <c r="C23" s="6">
        <v>-130600999.67</v>
      </c>
      <c r="D23" s="6">
        <f>+B23+C23</f>
        <v>-130600999.67</v>
      </c>
    </row>
    <row r="24" spans="1:4">
      <c r="A24" s="3" t="s">
        <v>9</v>
      </c>
      <c r="B24" s="6">
        <v>-38703720.109999999</v>
      </c>
      <c r="C24" s="6">
        <v>-40268099.359999999</v>
      </c>
      <c r="D24" s="6">
        <f>+B24+C24</f>
        <v>-78971819.469999999</v>
      </c>
    </row>
    <row r="25" spans="1:4">
      <c r="A25" s="3" t="s">
        <v>37</v>
      </c>
      <c r="B25" s="7">
        <f>SUM(B23:B24)</f>
        <v>-38703720.109999999</v>
      </c>
      <c r="C25" s="7">
        <f>SUM(C23:C24)</f>
        <v>-170869099.03</v>
      </c>
      <c r="D25" s="7">
        <f>+B25+C25</f>
        <v>-209572819.13999999</v>
      </c>
    </row>
    <row r="26" spans="1:4" ht="15.3" thickBot="1">
      <c r="A26" s="3" t="s">
        <v>34</v>
      </c>
      <c r="B26" s="8">
        <f>+B25+B20</f>
        <v>-50625446.629999995</v>
      </c>
      <c r="C26" s="8">
        <f>+C25+C20</f>
        <v>-170869099.03</v>
      </c>
      <c r="D26" s="8">
        <f>+B26+C26</f>
        <v>-221494545.66</v>
      </c>
    </row>
    <row r="27" spans="1:4" s="66" customFormat="1" ht="15.3" thickTop="1">
      <c r="A27" s="66" t="s">
        <v>24</v>
      </c>
    </row>
    <row r="28" spans="1:4" s="65" customFormat="1">
      <c r="A28" s="65" t="s">
        <v>108</v>
      </c>
    </row>
    <row r="29" spans="1:4" s="59" customFormat="1">
      <c r="A29" s="59" t="s">
        <v>128</v>
      </c>
    </row>
  </sheetData>
  <mergeCells count="14">
    <mergeCell ref="A29:XFD29"/>
    <mergeCell ref="A28:XFD28"/>
    <mergeCell ref="A15:D15"/>
    <mergeCell ref="A21:D21"/>
    <mergeCell ref="A22:D22"/>
    <mergeCell ref="A27:XFD27"/>
    <mergeCell ref="A12:D12"/>
    <mergeCell ref="A13:D13"/>
    <mergeCell ref="A14:D14"/>
    <mergeCell ref="A2:D2"/>
    <mergeCell ref="A1:D1"/>
    <mergeCell ref="A4:D4"/>
    <mergeCell ref="A5:D5"/>
    <mergeCell ref="A6:D6"/>
  </mergeCells>
  <phoneticPr fontId="8"/>
  <hyperlinks>
    <hyperlink ref="A28:XFD28" location="'Table of Contents'!A1" display="Return to TOC" xr:uid="{8BA57642-DE60-4189-B28F-CA72A5EFD0E8}"/>
  </hyperlinks>
  <pageMargins left="0.75" right="0.75" top="1.1000000000000001" bottom="0.87" header="0" footer="0"/>
  <pageSetup scale="70" orientation="portrait" horizontalDpi="300" verticalDpi="300"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XFC35"/>
  <sheetViews>
    <sheetView zoomScaleNormal="100" workbookViewId="0">
      <selection sqref="A1:E1"/>
    </sheetView>
  </sheetViews>
  <sheetFormatPr defaultColWidth="0" defaultRowHeight="15" zeroHeight="1"/>
  <cols>
    <col min="1" max="1" width="55" style="9" customWidth="1"/>
    <col min="2" max="4" width="20.27734375" style="9" customWidth="1"/>
    <col min="5" max="5" width="58.1640625" style="9" customWidth="1"/>
    <col min="6" max="6" width="13.27734375" style="9" hidden="1" customWidth="1"/>
    <col min="7" max="16383" width="10.83203125" style="9" hidden="1"/>
    <col min="16384" max="16384" width="18.77734375" style="9" hidden="1" customWidth="1"/>
  </cols>
  <sheetData>
    <row r="1" spans="1:6" s="33" customFormat="1" ht="60.4" customHeight="1">
      <c r="A1" s="69" t="s">
        <v>129</v>
      </c>
      <c r="B1" s="63"/>
      <c r="C1" s="63"/>
      <c r="D1" s="63"/>
      <c r="E1" s="63"/>
    </row>
    <row r="2" spans="1:6" s="4" customFormat="1">
      <c r="A2" s="68" t="s">
        <v>96</v>
      </c>
      <c r="B2" s="68"/>
      <c r="C2" s="68"/>
      <c r="D2" s="68"/>
      <c r="E2" s="68"/>
    </row>
    <row r="3" spans="1:6" s="32" customFormat="1" ht="75">
      <c r="A3" s="34" t="s">
        <v>111</v>
      </c>
      <c r="B3" s="31" t="s">
        <v>66</v>
      </c>
      <c r="C3" s="31" t="s">
        <v>113</v>
      </c>
      <c r="D3" s="35" t="s">
        <v>67</v>
      </c>
      <c r="E3" s="35" t="s">
        <v>65</v>
      </c>
    </row>
    <row r="4" spans="1:6" s="2" customFormat="1">
      <c r="A4" s="60" t="s">
        <v>25</v>
      </c>
      <c r="B4" s="60"/>
      <c r="C4" s="60"/>
      <c r="D4" s="60"/>
      <c r="E4" s="60"/>
      <c r="F4" s="4"/>
    </row>
    <row r="5" spans="1:6">
      <c r="A5" s="64" t="s">
        <v>47</v>
      </c>
      <c r="B5" s="64"/>
      <c r="C5" s="64"/>
      <c r="D5" s="64"/>
      <c r="E5" s="64"/>
      <c r="F5" s="4"/>
    </row>
    <row r="6" spans="1:6">
      <c r="A6" s="9" t="s">
        <v>14</v>
      </c>
      <c r="B6" s="5">
        <v>133819527</v>
      </c>
      <c r="C6" s="5">
        <v>0</v>
      </c>
      <c r="D6" s="5">
        <v>0</v>
      </c>
      <c r="E6" s="5">
        <f t="shared" ref="E6:E11" si="0">+B6+D6</f>
        <v>133819527</v>
      </c>
      <c r="F6" s="4"/>
    </row>
    <row r="7" spans="1:6">
      <c r="A7" s="9" t="s">
        <v>16</v>
      </c>
      <c r="B7" s="6">
        <v>32726579.640000001</v>
      </c>
      <c r="C7" s="6">
        <v>0</v>
      </c>
      <c r="D7" s="6">
        <v>0</v>
      </c>
      <c r="E7" s="6">
        <f t="shared" si="0"/>
        <v>32726579.640000001</v>
      </c>
      <c r="F7" s="4"/>
    </row>
    <row r="8" spans="1:6">
      <c r="A8" s="9" t="s">
        <v>97</v>
      </c>
      <c r="B8" s="6">
        <v>0</v>
      </c>
      <c r="C8" s="6">
        <v>2367354.9900000002</v>
      </c>
      <c r="D8" s="6">
        <v>0</v>
      </c>
      <c r="E8" s="6"/>
      <c r="F8" s="4"/>
    </row>
    <row r="9" spans="1:6">
      <c r="A9" s="9" t="s">
        <v>5</v>
      </c>
      <c r="B9" s="6">
        <v>2058727.75</v>
      </c>
      <c r="C9" s="6">
        <v>4959.6400000000003</v>
      </c>
      <c r="D9" s="6">
        <v>0</v>
      </c>
      <c r="E9" s="6">
        <f t="shared" si="0"/>
        <v>2058727.75</v>
      </c>
      <c r="F9" s="4"/>
    </row>
    <row r="10" spans="1:6">
      <c r="A10" s="9" t="s">
        <v>41</v>
      </c>
      <c r="B10" s="6">
        <v>724273.85</v>
      </c>
      <c r="C10" s="6">
        <v>0</v>
      </c>
      <c r="D10" s="6">
        <v>154171015.91999999</v>
      </c>
      <c r="E10" s="6">
        <f t="shared" si="0"/>
        <v>154895289.76999998</v>
      </c>
      <c r="F10" s="4"/>
    </row>
    <row r="11" spans="1:6">
      <c r="A11" s="9" t="s">
        <v>42</v>
      </c>
      <c r="B11" s="6">
        <v>0</v>
      </c>
      <c r="C11" s="6"/>
      <c r="D11" s="6">
        <v>0</v>
      </c>
      <c r="E11" s="6">
        <f t="shared" si="0"/>
        <v>0</v>
      </c>
      <c r="F11" s="4"/>
    </row>
    <row r="12" spans="1:6">
      <c r="A12" s="10" t="s">
        <v>35</v>
      </c>
      <c r="B12" s="7">
        <f>SUM(B6:B11)</f>
        <v>169329108.23999998</v>
      </c>
      <c r="C12" s="7">
        <f>SUM(C6:C11)</f>
        <v>2372314.6300000004</v>
      </c>
      <c r="D12" s="7">
        <f>SUM(D6:D11)</f>
        <v>154171015.91999999</v>
      </c>
      <c r="E12" s="7">
        <f>SUM(E6:E11)</f>
        <v>323500124.15999997</v>
      </c>
      <c r="F12" s="4"/>
    </row>
    <row r="13" spans="1:6" s="2" customFormat="1">
      <c r="A13" s="60" t="s">
        <v>36</v>
      </c>
      <c r="B13" s="60"/>
      <c r="C13" s="60"/>
      <c r="D13" s="60"/>
      <c r="E13" s="60"/>
      <c r="F13" s="4"/>
    </row>
    <row r="14" spans="1:6">
      <c r="A14" s="9" t="s">
        <v>43</v>
      </c>
      <c r="B14" s="6">
        <v>92451833.120000005</v>
      </c>
      <c r="C14" s="6">
        <v>0</v>
      </c>
      <c r="D14" s="6">
        <v>21801420.239999998</v>
      </c>
      <c r="E14" s="6">
        <f t="shared" ref="E14:E19" si="1">+B14+D14</f>
        <v>114253253.36</v>
      </c>
      <c r="F14" s="4"/>
    </row>
    <row r="15" spans="1:6">
      <c r="A15" s="9" t="s">
        <v>1</v>
      </c>
      <c r="B15" s="6">
        <v>18693439.640000001</v>
      </c>
      <c r="C15" s="6">
        <v>0</v>
      </c>
      <c r="D15" s="6">
        <v>14100000</v>
      </c>
      <c r="E15" s="6">
        <f t="shared" si="1"/>
        <v>32793439.640000001</v>
      </c>
      <c r="F15" s="4"/>
    </row>
    <row r="16" spans="1:6">
      <c r="A16" s="9" t="s">
        <v>2</v>
      </c>
      <c r="B16" s="6">
        <v>504201.72</v>
      </c>
      <c r="C16" s="6">
        <v>0</v>
      </c>
      <c r="D16" s="6">
        <v>0</v>
      </c>
      <c r="E16" s="6">
        <f t="shared" si="1"/>
        <v>504201.72</v>
      </c>
      <c r="F16" s="4"/>
    </row>
    <row r="17" spans="1:6">
      <c r="A17" s="9" t="s">
        <v>6</v>
      </c>
      <c r="B17" s="6">
        <v>30127941</v>
      </c>
      <c r="C17" s="6">
        <v>2389059.79</v>
      </c>
      <c r="D17" s="6">
        <v>23019424.16</v>
      </c>
      <c r="E17" s="6">
        <f t="shared" si="1"/>
        <v>53147365.159999996</v>
      </c>
      <c r="F17" s="4"/>
    </row>
    <row r="18" spans="1:6">
      <c r="A18" s="11" t="s">
        <v>15</v>
      </c>
      <c r="B18" s="6">
        <v>3639174.89</v>
      </c>
      <c r="C18" s="6">
        <v>0</v>
      </c>
      <c r="D18" s="6">
        <v>221560.75</v>
      </c>
      <c r="E18" s="6">
        <f t="shared" si="1"/>
        <v>3860735.64</v>
      </c>
      <c r="F18" s="4"/>
    </row>
    <row r="19" spans="1:6">
      <c r="A19" s="11" t="s">
        <v>26</v>
      </c>
      <c r="B19" s="7">
        <f>SUM(B14:B18)</f>
        <v>145416590.37</v>
      </c>
      <c r="C19" s="7">
        <f>SUM(C14:C18)</f>
        <v>2389059.79</v>
      </c>
      <c r="D19" s="7">
        <f>SUM(D14:D18)</f>
        <v>59142405.149999991</v>
      </c>
      <c r="E19" s="7">
        <f t="shared" si="1"/>
        <v>204558995.51999998</v>
      </c>
      <c r="F19" s="4"/>
    </row>
    <row r="20" spans="1:6">
      <c r="A20" s="9" t="s">
        <v>114</v>
      </c>
      <c r="B20" s="12">
        <f>+B12-B19</f>
        <v>23912517.869999975</v>
      </c>
      <c r="C20" s="12">
        <f>+C12-C19</f>
        <v>-16745.159999999683</v>
      </c>
      <c r="D20" s="12">
        <f>+D12-D19</f>
        <v>95028610.769999996</v>
      </c>
      <c r="E20" s="12">
        <f>+B20+D20</f>
        <v>118941128.63999997</v>
      </c>
      <c r="F20" s="4"/>
    </row>
    <row r="21" spans="1:6" s="2" customFormat="1">
      <c r="A21" s="60" t="s">
        <v>38</v>
      </c>
      <c r="B21" s="60"/>
      <c r="C21" s="60"/>
      <c r="D21" s="60"/>
      <c r="E21" s="60"/>
      <c r="F21" s="4"/>
    </row>
    <row r="22" spans="1:6">
      <c r="A22" s="9" t="s">
        <v>30</v>
      </c>
      <c r="B22" s="6">
        <v>16271559.539999999</v>
      </c>
      <c r="C22" s="6">
        <v>0</v>
      </c>
      <c r="D22" s="6">
        <v>328400684.79000002</v>
      </c>
      <c r="E22" s="6">
        <f>+B22+D22</f>
        <v>344672244.33000004</v>
      </c>
      <c r="F22" s="4"/>
    </row>
    <row r="23" spans="1:6">
      <c r="A23" s="9" t="s">
        <v>31</v>
      </c>
      <c r="B23" s="6">
        <v>-16271559.539999999</v>
      </c>
      <c r="C23" s="6">
        <v>0</v>
      </c>
      <c r="D23" s="6">
        <v>-383944646.25999999</v>
      </c>
      <c r="E23" s="6">
        <f>+B23+D23</f>
        <v>-400216205.80000001</v>
      </c>
      <c r="F23" s="4"/>
    </row>
    <row r="24" spans="1:6">
      <c r="A24" s="9" t="s">
        <v>54</v>
      </c>
      <c r="B24" s="6">
        <v>-6540105.9100000001</v>
      </c>
      <c r="C24" s="6">
        <v>0</v>
      </c>
      <c r="D24" s="6">
        <v>0</v>
      </c>
      <c r="E24" s="6"/>
      <c r="F24" s="4"/>
    </row>
    <row r="25" spans="1:6">
      <c r="A25" s="10" t="s">
        <v>49</v>
      </c>
      <c r="B25" s="7">
        <f>SUM(B22:B24)</f>
        <v>-6540105.9100000001</v>
      </c>
      <c r="C25" s="7">
        <v>0</v>
      </c>
      <c r="D25" s="7">
        <f>SUM(D22:D23)</f>
        <v>-55543961.469999969</v>
      </c>
      <c r="E25" s="7">
        <f>+D25+B25</f>
        <v>-62084067.379999965</v>
      </c>
      <c r="F25" s="4"/>
    </row>
    <row r="26" spans="1:6" ht="18.75" customHeight="1">
      <c r="A26" s="9" t="s">
        <v>52</v>
      </c>
      <c r="B26" s="13">
        <f>+B20+B25</f>
        <v>17372411.959999975</v>
      </c>
      <c r="C26" s="13">
        <f>+C20+C25</f>
        <v>-16745.159999999683</v>
      </c>
      <c r="D26" s="13">
        <f>+D20+D25</f>
        <v>39484649.300000027</v>
      </c>
      <c r="E26" s="13">
        <f>+D26+B26+C26</f>
        <v>56840316.100000009</v>
      </c>
      <c r="F26" s="4"/>
    </row>
    <row r="27" spans="1:6" s="2" customFormat="1">
      <c r="A27" s="60" t="s">
        <v>19</v>
      </c>
      <c r="B27" s="60"/>
      <c r="C27" s="60"/>
      <c r="D27" s="60"/>
      <c r="E27" s="60"/>
      <c r="F27" s="4"/>
    </row>
    <row r="28" spans="1:6">
      <c r="A28" s="10" t="s">
        <v>18</v>
      </c>
      <c r="B28" s="6">
        <v>0</v>
      </c>
      <c r="C28" s="6">
        <v>0</v>
      </c>
      <c r="D28" s="6">
        <v>0</v>
      </c>
      <c r="E28" s="6">
        <f>+D28+B28</f>
        <v>0</v>
      </c>
      <c r="F28" s="4"/>
    </row>
    <row r="29" spans="1:6">
      <c r="A29" s="14" t="s">
        <v>0</v>
      </c>
      <c r="B29" s="6">
        <v>0</v>
      </c>
      <c r="C29" s="6">
        <v>0</v>
      </c>
      <c r="D29" s="6">
        <v>0</v>
      </c>
      <c r="E29" s="6">
        <f>+B29+D29</f>
        <v>0</v>
      </c>
      <c r="F29" s="4"/>
    </row>
    <row r="30" spans="1:6">
      <c r="A30" s="15" t="s">
        <v>98</v>
      </c>
      <c r="B30" s="16">
        <v>21331308.149999999</v>
      </c>
      <c r="C30" s="16">
        <v>30146.78</v>
      </c>
      <c r="D30" s="16">
        <v>131384449.73</v>
      </c>
      <c r="E30" s="16">
        <f>+D30+B30</f>
        <v>152715757.88</v>
      </c>
      <c r="F30" s="4"/>
    </row>
    <row r="31" spans="1:6" ht="15.3" thickBot="1">
      <c r="A31" s="17" t="s">
        <v>99</v>
      </c>
      <c r="B31" s="8">
        <f>+B30+B26</f>
        <v>38703720.10999997</v>
      </c>
      <c r="C31" s="8">
        <f>+C30+C26</f>
        <v>13401.620000000315</v>
      </c>
      <c r="D31" s="8">
        <f>+D30+D26</f>
        <v>170869099.03000003</v>
      </c>
      <c r="E31" s="8">
        <f>+E30+E26</f>
        <v>209556073.98000002</v>
      </c>
      <c r="F31" s="4"/>
    </row>
    <row r="32" spans="1:6" s="66" customFormat="1" ht="15.3" thickTop="1">
      <c r="A32" s="66" t="s">
        <v>24</v>
      </c>
    </row>
    <row r="33" spans="1:1" s="67" customFormat="1">
      <c r="A33" s="67" t="s">
        <v>108</v>
      </c>
    </row>
    <row r="34" spans="1:1" s="59" customFormat="1">
      <c r="A34" s="59" t="s">
        <v>109</v>
      </c>
    </row>
    <row r="35" spans="1:1" hidden="1">
      <c r="A35" s="4"/>
    </row>
  </sheetData>
  <mergeCells count="10">
    <mergeCell ref="A34:XFD34"/>
    <mergeCell ref="A33:XFD33"/>
    <mergeCell ref="A27:E27"/>
    <mergeCell ref="A2:E2"/>
    <mergeCell ref="A1:E1"/>
    <mergeCell ref="A4:E4"/>
    <mergeCell ref="A5:E5"/>
    <mergeCell ref="A13:E13"/>
    <mergeCell ref="A21:E21"/>
    <mergeCell ref="A32:XFD32"/>
  </mergeCells>
  <phoneticPr fontId="8"/>
  <hyperlinks>
    <hyperlink ref="A33" location="'Table of Contents'!A1" display="Return to TOC" xr:uid="{19673E2A-A01D-4910-91A8-48E5E4467B8B}"/>
  </hyperlinks>
  <pageMargins left="0.75" right="0.75" top="1.1000000000000001" bottom="0.87" header="0" footer="0"/>
  <pageSetup scale="70" orientation="portrait" horizontalDpi="300" verticalDpi="300"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35727-98F2-41BB-8512-91A6FB4A6EA2}">
  <sheetPr codeName="Sheet4"/>
  <dimension ref="A1:E11"/>
  <sheetViews>
    <sheetView zoomScaleNormal="100" workbookViewId="0">
      <selection sqref="A1:E1"/>
    </sheetView>
  </sheetViews>
  <sheetFormatPr defaultColWidth="0" defaultRowHeight="15" zeroHeight="1"/>
  <cols>
    <col min="1" max="1" width="8.83203125" style="4" customWidth="1"/>
    <col min="2" max="2" width="12.71875" style="4" customWidth="1"/>
    <col min="3" max="3" width="15" style="4" customWidth="1"/>
    <col min="4" max="4" width="14.71875" style="4" customWidth="1"/>
    <col min="5" max="5" width="34.5546875" style="4" customWidth="1"/>
    <col min="6" max="16384" width="8.83203125" style="4" hidden="1"/>
  </cols>
  <sheetData>
    <row r="1" spans="1:5" ht="25.5" customHeight="1">
      <c r="A1" s="70" t="s">
        <v>115</v>
      </c>
      <c r="B1" s="70"/>
      <c r="C1" s="70"/>
      <c r="D1" s="70"/>
      <c r="E1" s="70"/>
    </row>
    <row r="2" spans="1:5">
      <c r="A2" s="68" t="s">
        <v>96</v>
      </c>
      <c r="B2" s="68"/>
      <c r="C2" s="68"/>
      <c r="D2" s="68"/>
      <c r="E2" s="68"/>
    </row>
    <row r="3" spans="1:5" s="56" customFormat="1" ht="30">
      <c r="A3" s="55" t="s">
        <v>116</v>
      </c>
      <c r="B3" s="53" t="s">
        <v>68</v>
      </c>
      <c r="C3" s="54" t="s">
        <v>69</v>
      </c>
      <c r="D3" s="54" t="s">
        <v>70</v>
      </c>
      <c r="E3" s="53" t="s">
        <v>71</v>
      </c>
    </row>
    <row r="4" spans="1:5">
      <c r="A4" s="51">
        <v>2025</v>
      </c>
      <c r="B4" s="29">
        <v>0</v>
      </c>
      <c r="C4" s="29">
        <v>0</v>
      </c>
      <c r="D4" s="29">
        <v>0</v>
      </c>
      <c r="E4" s="52">
        <v>0</v>
      </c>
    </row>
    <row r="5" spans="1:5">
      <c r="A5" s="51">
        <v>2024</v>
      </c>
      <c r="B5" s="29">
        <v>0</v>
      </c>
      <c r="C5" s="29">
        <v>0</v>
      </c>
      <c r="D5" s="29">
        <v>0</v>
      </c>
      <c r="E5" s="52">
        <v>0</v>
      </c>
    </row>
    <row r="6" spans="1:5">
      <c r="A6" s="51">
        <v>2023</v>
      </c>
      <c r="B6" s="29">
        <v>0</v>
      </c>
      <c r="C6" s="29">
        <v>0</v>
      </c>
      <c r="D6" s="29">
        <v>0</v>
      </c>
      <c r="E6" s="52">
        <v>0</v>
      </c>
    </row>
    <row r="7" spans="1:5">
      <c r="A7" s="51">
        <v>2022</v>
      </c>
      <c r="B7" s="29">
        <v>0</v>
      </c>
      <c r="C7" s="29">
        <v>0</v>
      </c>
      <c r="D7" s="29">
        <v>0</v>
      </c>
      <c r="E7" s="52">
        <v>0</v>
      </c>
    </row>
    <row r="8" spans="1:5">
      <c r="A8" s="51">
        <v>2021</v>
      </c>
      <c r="B8" s="29">
        <v>0</v>
      </c>
      <c r="C8" s="29">
        <v>0</v>
      </c>
      <c r="D8" s="29">
        <v>0</v>
      </c>
      <c r="E8" s="29">
        <v>0</v>
      </c>
    </row>
    <row r="9" spans="1:5">
      <c r="A9" s="51">
        <v>2020</v>
      </c>
      <c r="B9" s="29">
        <v>0</v>
      </c>
      <c r="C9" s="29">
        <v>0</v>
      </c>
      <c r="D9" s="29">
        <v>0</v>
      </c>
      <c r="E9" s="29">
        <v>0</v>
      </c>
    </row>
    <row r="10" spans="1:5" s="67" customFormat="1">
      <c r="A10" s="67" t="s">
        <v>108</v>
      </c>
    </row>
    <row r="11" spans="1:5" s="71" customFormat="1">
      <c r="A11" s="71" t="s">
        <v>109</v>
      </c>
    </row>
  </sheetData>
  <mergeCells count="4">
    <mergeCell ref="A1:E1"/>
    <mergeCell ref="A2:E2"/>
    <mergeCell ref="A10:XFD10"/>
    <mergeCell ref="A11:XFD11"/>
  </mergeCells>
  <hyperlinks>
    <hyperlink ref="A10" location="'Table of Contents'!A1" display="Return to TOC" xr:uid="{EAA83C58-B508-481E-9A5A-A174B6C79D8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79868-6AFC-435C-A566-C1AAECE0B79E}">
  <sheetPr codeName="Sheet5"/>
  <dimension ref="A1:F8"/>
  <sheetViews>
    <sheetView zoomScaleNormal="100" workbookViewId="0">
      <selection sqref="A1:XFD1"/>
    </sheetView>
  </sheetViews>
  <sheetFormatPr defaultColWidth="0" defaultRowHeight="15" zeroHeight="1"/>
  <cols>
    <col min="1" max="1" width="28.1640625" style="4" customWidth="1"/>
    <col min="2" max="2" width="13" style="4" customWidth="1"/>
    <col min="3" max="3" width="26.27734375" style="4" customWidth="1"/>
    <col min="4" max="4" width="21.44140625" style="4" customWidth="1"/>
    <col min="5" max="5" width="26.1640625" style="4" customWidth="1"/>
    <col min="6" max="6" width="57.5546875" style="50" customWidth="1"/>
    <col min="7" max="16384" width="8.83203125" style="4" hidden="1"/>
  </cols>
  <sheetData>
    <row r="1" spans="1:6" s="41" customFormat="1" ht="17.7">
      <c r="A1" s="63" t="s">
        <v>117</v>
      </c>
      <c r="B1" s="63"/>
      <c r="C1" s="63"/>
      <c r="D1" s="63"/>
      <c r="E1" s="63"/>
      <c r="F1" s="63"/>
    </row>
    <row r="2" spans="1:6">
      <c r="A2" s="68" t="s">
        <v>96</v>
      </c>
      <c r="B2" s="68"/>
      <c r="C2" s="68"/>
      <c r="D2" s="68"/>
      <c r="E2" s="68"/>
      <c r="F2" s="68"/>
    </row>
    <row r="3" spans="1:6" s="43" customFormat="1">
      <c r="A3" s="42" t="s">
        <v>72</v>
      </c>
      <c r="B3" s="42" t="s">
        <v>73</v>
      </c>
      <c r="C3" s="42" t="s">
        <v>74</v>
      </c>
      <c r="D3" s="42" t="s">
        <v>8</v>
      </c>
      <c r="E3" s="42" t="s">
        <v>75</v>
      </c>
      <c r="F3" s="42" t="s">
        <v>76</v>
      </c>
    </row>
    <row r="4" spans="1:6" ht="90">
      <c r="A4" s="44" t="s">
        <v>77</v>
      </c>
      <c r="B4" s="44" t="s">
        <v>77</v>
      </c>
      <c r="C4" s="45" t="s">
        <v>78</v>
      </c>
      <c r="D4" s="46">
        <v>1487983.66</v>
      </c>
      <c r="E4" s="47" t="s">
        <v>79</v>
      </c>
      <c r="F4" s="48" t="s">
        <v>105</v>
      </c>
    </row>
    <row r="5" spans="1:6" ht="135">
      <c r="A5" s="44" t="s">
        <v>80</v>
      </c>
      <c r="B5" s="44" t="s">
        <v>80</v>
      </c>
      <c r="C5" s="45" t="s">
        <v>78</v>
      </c>
      <c r="D5" s="46">
        <v>11895918.01</v>
      </c>
      <c r="E5" s="47" t="s">
        <v>81</v>
      </c>
      <c r="F5" s="48" t="s">
        <v>106</v>
      </c>
    </row>
    <row r="6" spans="1:6" ht="120">
      <c r="A6" s="44" t="s">
        <v>82</v>
      </c>
      <c r="B6" s="49">
        <v>573</v>
      </c>
      <c r="C6" s="45" t="s">
        <v>78</v>
      </c>
      <c r="D6" s="46">
        <v>0</v>
      </c>
      <c r="E6" s="47" t="s">
        <v>83</v>
      </c>
      <c r="F6" s="48" t="s">
        <v>107</v>
      </c>
    </row>
    <row r="7" spans="1:6" s="72" customFormat="1">
      <c r="A7" s="72" t="s">
        <v>108</v>
      </c>
    </row>
    <row r="8" spans="1:6" s="71" customFormat="1">
      <c r="A8" s="71" t="s">
        <v>109</v>
      </c>
    </row>
  </sheetData>
  <mergeCells count="4">
    <mergeCell ref="A1:F1"/>
    <mergeCell ref="A2:F2"/>
    <mergeCell ref="A8:XFD8"/>
    <mergeCell ref="A7:XFD7"/>
  </mergeCells>
  <hyperlinks>
    <hyperlink ref="A7" location="'Table of Contents'!A1" display="Return to TOC" xr:uid="{F470DF3E-F50B-4231-8C6B-8F1497130DC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J29"/>
  <sheetViews>
    <sheetView zoomScaleNormal="100" workbookViewId="0">
      <selection sqref="A1:XFD1"/>
    </sheetView>
  </sheetViews>
  <sheetFormatPr defaultColWidth="0" defaultRowHeight="15" zeroHeight="1"/>
  <cols>
    <col min="1" max="1" width="58.83203125" style="9" customWidth="1"/>
    <col min="2" max="2" width="31.5546875" style="9" customWidth="1"/>
    <col min="3" max="5" width="17.83203125" style="9" customWidth="1"/>
    <col min="6" max="6" width="25.83203125" style="9" customWidth="1"/>
    <col min="7" max="7" width="10.83203125" style="1" hidden="1" customWidth="1"/>
    <col min="8" max="8" width="15" style="18" hidden="1" customWidth="1"/>
    <col min="9" max="10" width="0" style="1" hidden="1" customWidth="1"/>
    <col min="11" max="16384" width="10.83203125" style="1" hidden="1"/>
  </cols>
  <sheetData>
    <row r="1" spans="1:7" s="63" customFormat="1" ht="17.7">
      <c r="A1" s="63" t="s">
        <v>118</v>
      </c>
    </row>
    <row r="2" spans="1:7" s="62" customFormat="1">
      <c r="A2" s="62">
        <v>45900</v>
      </c>
    </row>
    <row r="3" spans="1:7" ht="90">
      <c r="A3" s="34" t="s">
        <v>111</v>
      </c>
      <c r="B3" s="31" t="s">
        <v>84</v>
      </c>
      <c r="C3" s="40" t="s">
        <v>85</v>
      </c>
      <c r="D3" s="31" t="s">
        <v>86</v>
      </c>
      <c r="E3" s="31" t="s">
        <v>100</v>
      </c>
      <c r="F3" s="31" t="s">
        <v>87</v>
      </c>
      <c r="G3" s="4"/>
    </row>
    <row r="4" spans="1:7">
      <c r="A4" s="60" t="s">
        <v>32</v>
      </c>
      <c r="B4" s="60"/>
      <c r="C4" s="60"/>
      <c r="D4" s="60"/>
      <c r="E4" s="60"/>
      <c r="F4" s="60"/>
      <c r="G4" s="4"/>
    </row>
    <row r="5" spans="1:7">
      <c r="A5" s="64" t="s">
        <v>39</v>
      </c>
      <c r="B5" s="64"/>
      <c r="C5" s="64"/>
      <c r="D5" s="64"/>
      <c r="E5" s="64"/>
      <c r="F5" s="64"/>
      <c r="G5" s="4"/>
    </row>
    <row r="6" spans="1:7">
      <c r="A6" s="61" t="s">
        <v>22</v>
      </c>
      <c r="B6" s="61"/>
      <c r="C6" s="61"/>
      <c r="D6" s="61"/>
      <c r="E6" s="61"/>
      <c r="F6" s="61"/>
      <c r="G6" s="4"/>
    </row>
    <row r="7" spans="1:7">
      <c r="A7" s="3" t="s">
        <v>56</v>
      </c>
      <c r="B7" s="5">
        <v>0</v>
      </c>
      <c r="C7" s="5">
        <v>5950</v>
      </c>
      <c r="D7" s="5">
        <v>0</v>
      </c>
      <c r="E7" s="5">
        <v>13401.62</v>
      </c>
      <c r="F7" s="5">
        <f>+B7+D7+C7+E7</f>
        <v>19351.620000000003</v>
      </c>
      <c r="G7" s="4"/>
    </row>
    <row r="8" spans="1:7">
      <c r="A8" s="3" t="s">
        <v>40</v>
      </c>
      <c r="B8" s="6">
        <v>192768063.88999999</v>
      </c>
      <c r="C8" s="6">
        <v>0</v>
      </c>
      <c r="D8" s="6">
        <v>0</v>
      </c>
      <c r="E8" s="6">
        <v>0</v>
      </c>
      <c r="F8" s="6">
        <f>+B8+D8+C8</f>
        <v>192768063.88999999</v>
      </c>
      <c r="G8" s="4"/>
    </row>
    <row r="9" spans="1:7">
      <c r="A9" s="3" t="s">
        <v>27</v>
      </c>
      <c r="B9" s="6">
        <v>0</v>
      </c>
      <c r="C9" s="6"/>
      <c r="D9" s="6">
        <v>0</v>
      </c>
      <c r="E9" s="6">
        <v>0</v>
      </c>
      <c r="F9" s="6">
        <f>+B9+D9+C9</f>
        <v>0</v>
      </c>
      <c r="G9" s="4"/>
    </row>
    <row r="10" spans="1:7">
      <c r="A10" s="3" t="s">
        <v>17</v>
      </c>
      <c r="B10" s="7">
        <f>SUM(B7:B9)</f>
        <v>192768063.88999999</v>
      </c>
      <c r="C10" s="7">
        <f>SUM(C7:C9)</f>
        <v>5950</v>
      </c>
      <c r="D10" s="7">
        <f>SUM(D7:D9)</f>
        <v>0</v>
      </c>
      <c r="E10" s="7">
        <f>SUM(E7:E9)</f>
        <v>13401.62</v>
      </c>
      <c r="F10" s="7">
        <f>SUM(F7:F9)</f>
        <v>192787415.50999999</v>
      </c>
      <c r="G10" s="4"/>
    </row>
    <row r="11" spans="1:7" ht="15.3" thickBot="1">
      <c r="A11" s="3" t="s">
        <v>7</v>
      </c>
      <c r="B11" s="8">
        <f>+B10</f>
        <v>192768063.88999999</v>
      </c>
      <c r="C11" s="8">
        <f>+C10</f>
        <v>5950</v>
      </c>
      <c r="D11" s="8">
        <f>+D10</f>
        <v>0</v>
      </c>
      <c r="E11" s="8">
        <f>+E10</f>
        <v>13401.62</v>
      </c>
      <c r="F11" s="8">
        <f>+F10</f>
        <v>192787415.50999999</v>
      </c>
      <c r="G11" s="4"/>
    </row>
    <row r="12" spans="1:7" ht="15.3" thickTop="1">
      <c r="A12" s="60" t="s">
        <v>13</v>
      </c>
      <c r="B12" s="60"/>
      <c r="C12" s="60"/>
      <c r="D12" s="60"/>
      <c r="E12" s="60"/>
      <c r="F12" s="60"/>
      <c r="G12" s="4"/>
    </row>
    <row r="13" spans="1:7">
      <c r="A13" s="61" t="s">
        <v>23</v>
      </c>
      <c r="B13" s="61"/>
      <c r="C13" s="61"/>
      <c r="D13" s="61"/>
      <c r="E13" s="61"/>
      <c r="F13" s="61"/>
      <c r="G13" s="4"/>
    </row>
    <row r="14" spans="1:7">
      <c r="A14" s="61" t="s">
        <v>44</v>
      </c>
      <c r="B14" s="61"/>
      <c r="C14" s="61"/>
      <c r="D14" s="61"/>
      <c r="E14" s="61"/>
      <c r="F14" s="61"/>
      <c r="G14" s="4"/>
    </row>
    <row r="15" spans="1:7">
      <c r="A15" s="61" t="s">
        <v>45</v>
      </c>
      <c r="B15" s="61"/>
      <c r="C15" s="61"/>
      <c r="D15" s="61"/>
      <c r="E15" s="61"/>
      <c r="F15" s="61"/>
      <c r="G15" s="4"/>
    </row>
    <row r="16" spans="1:7">
      <c r="A16" s="3" t="s">
        <v>57</v>
      </c>
      <c r="B16" s="5">
        <v>-378421.03</v>
      </c>
      <c r="C16" s="5">
        <v>0</v>
      </c>
      <c r="D16" s="5">
        <v>0</v>
      </c>
      <c r="E16" s="5">
        <v>0</v>
      </c>
      <c r="F16" s="5">
        <f>SUM(B16:E16)</f>
        <v>-378421.03</v>
      </c>
      <c r="G16" s="4"/>
    </row>
    <row r="17" spans="1:9">
      <c r="A17" s="3" t="s">
        <v>3</v>
      </c>
      <c r="B17" s="6">
        <v>-11543305.49</v>
      </c>
      <c r="C17" s="6">
        <v>-5950</v>
      </c>
      <c r="D17" s="6">
        <v>0</v>
      </c>
      <c r="E17" s="6">
        <v>0</v>
      </c>
      <c r="F17" s="6">
        <f>+B17+D17+C17</f>
        <v>-11549255.49</v>
      </c>
      <c r="G17" s="4"/>
    </row>
    <row r="18" spans="1:9">
      <c r="A18" s="3" t="s">
        <v>60</v>
      </c>
      <c r="B18" s="6">
        <v>0</v>
      </c>
      <c r="C18" s="6">
        <v>0</v>
      </c>
      <c r="D18" s="5">
        <v>0</v>
      </c>
      <c r="E18" s="5">
        <v>0</v>
      </c>
      <c r="F18" s="6">
        <f>+B18+D18+C18</f>
        <v>0</v>
      </c>
      <c r="G18" s="4"/>
    </row>
    <row r="19" spans="1:9">
      <c r="A19" s="3" t="s">
        <v>46</v>
      </c>
      <c r="B19" s="7">
        <f>+B16+B17+B18</f>
        <v>-11921726.52</v>
      </c>
      <c r="C19" s="7">
        <f t="shared" ref="C19:E19" si="0">+C16+C17+C18</f>
        <v>-5950</v>
      </c>
      <c r="D19" s="7">
        <f t="shared" si="0"/>
        <v>0</v>
      </c>
      <c r="E19" s="7">
        <f t="shared" si="0"/>
        <v>0</v>
      </c>
      <c r="F19" s="7">
        <f>+F16+F17+F18</f>
        <v>-11927676.52</v>
      </c>
      <c r="G19" s="4"/>
    </row>
    <row r="20" spans="1:9">
      <c r="A20" s="3" t="s">
        <v>21</v>
      </c>
      <c r="B20" s="7">
        <f t="shared" ref="B20:F20" si="1">+B19</f>
        <v>-11921726.52</v>
      </c>
      <c r="C20" s="7">
        <f t="shared" si="1"/>
        <v>-5950</v>
      </c>
      <c r="D20" s="7">
        <f t="shared" si="1"/>
        <v>0</v>
      </c>
      <c r="E20" s="7">
        <f t="shared" si="1"/>
        <v>0</v>
      </c>
      <c r="F20" s="7">
        <f t="shared" si="1"/>
        <v>-11927676.52</v>
      </c>
      <c r="G20" s="4"/>
    </row>
    <row r="21" spans="1:9" ht="16.5" customHeight="1">
      <c r="A21" s="60" t="s">
        <v>55</v>
      </c>
      <c r="B21" s="60"/>
      <c r="C21" s="60"/>
      <c r="D21" s="60"/>
      <c r="E21" s="60"/>
      <c r="F21" s="60"/>
      <c r="G21" s="4"/>
    </row>
    <row r="22" spans="1:9" s="4" customFormat="1" ht="16.5" customHeight="1">
      <c r="A22" s="61" t="s">
        <v>33</v>
      </c>
      <c r="B22" s="61"/>
      <c r="C22" s="61"/>
      <c r="D22" s="61"/>
      <c r="E22" s="61"/>
      <c r="F22" s="61"/>
      <c r="I22" s="20"/>
    </row>
    <row r="23" spans="1:9">
      <c r="A23" s="3" t="s">
        <v>10</v>
      </c>
      <c r="B23" s="6">
        <v>0</v>
      </c>
      <c r="C23" s="6">
        <v>0</v>
      </c>
      <c r="D23" s="6">
        <v>0</v>
      </c>
      <c r="E23" s="6">
        <v>0</v>
      </c>
      <c r="F23" s="6">
        <f>+B23+D23+C23</f>
        <v>0</v>
      </c>
    </row>
    <row r="24" spans="1:9">
      <c r="A24" s="3" t="s">
        <v>9</v>
      </c>
      <c r="B24" s="6">
        <v>-38703720.109999999</v>
      </c>
      <c r="C24" s="6">
        <v>0</v>
      </c>
      <c r="D24" s="6">
        <v>0</v>
      </c>
      <c r="E24" s="6">
        <v>-13401.62</v>
      </c>
      <c r="F24" s="6">
        <f>+B24+D24+C24+E24</f>
        <v>-38717121.729999997</v>
      </c>
    </row>
    <row r="25" spans="1:9">
      <c r="A25" s="3" t="s">
        <v>37</v>
      </c>
      <c r="B25" s="7">
        <f>SUM(B23:B24)</f>
        <v>-38703720.109999999</v>
      </c>
      <c r="C25" s="7">
        <f>SUM(C23:C24)</f>
        <v>0</v>
      </c>
      <c r="D25" s="7">
        <f>SUM(D23:D24)</f>
        <v>0</v>
      </c>
      <c r="E25" s="7">
        <f>SUM(E23:E24)</f>
        <v>-13401.62</v>
      </c>
      <c r="F25" s="7">
        <f>+B25+D25+C25+E25</f>
        <v>-38717121.729999997</v>
      </c>
    </row>
    <row r="26" spans="1:9" ht="15.3" thickBot="1">
      <c r="A26" s="3" t="s">
        <v>34</v>
      </c>
      <c r="B26" s="8">
        <f>+B25+B20</f>
        <v>-50625446.629999995</v>
      </c>
      <c r="C26" s="8">
        <f t="shared" ref="C26:E26" si="2">+C25+C20</f>
        <v>-5950</v>
      </c>
      <c r="D26" s="8">
        <f t="shared" si="2"/>
        <v>0</v>
      </c>
      <c r="E26" s="8">
        <f t="shared" si="2"/>
        <v>-13401.62</v>
      </c>
      <c r="F26" s="8">
        <f>+B26+D26+C26+E26</f>
        <v>-50644798.249999993</v>
      </c>
    </row>
    <row r="27" spans="1:9" s="66" customFormat="1" ht="15.3" thickTop="1">
      <c r="A27" s="66" t="s">
        <v>24</v>
      </c>
    </row>
    <row r="28" spans="1:9" s="73" customFormat="1">
      <c r="A28" s="73" t="s">
        <v>108</v>
      </c>
    </row>
    <row r="29" spans="1:9" s="71" customFormat="1">
      <c r="A29" s="71" t="s">
        <v>109</v>
      </c>
    </row>
  </sheetData>
  <mergeCells count="14">
    <mergeCell ref="A27:XFD27"/>
    <mergeCell ref="A28:XFD28"/>
    <mergeCell ref="A29:XFD29"/>
    <mergeCell ref="A1:XFD1"/>
    <mergeCell ref="A2:XFD2"/>
    <mergeCell ref="A15:F15"/>
    <mergeCell ref="A21:F21"/>
    <mergeCell ref="A22:F22"/>
    <mergeCell ref="A4:F4"/>
    <mergeCell ref="A5:F5"/>
    <mergeCell ref="A6:F6"/>
    <mergeCell ref="A12:F12"/>
    <mergeCell ref="A13:F13"/>
    <mergeCell ref="A14:F14"/>
  </mergeCells>
  <phoneticPr fontId="8"/>
  <hyperlinks>
    <hyperlink ref="A28" location="'Table of Contents'!A1" display="Return to TOC" xr:uid="{E9A21504-4D43-467D-AB5A-99C717AA5605}"/>
  </hyperlinks>
  <printOptions horizontalCentered="1"/>
  <pageMargins left="0.75" right="0.75" top="1.1000000000000001" bottom="0.87" header="0" footer="0"/>
  <pageSetup scale="70" orientation="portrait" horizontalDpi="300" verticalDpi="300"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35"/>
  <sheetViews>
    <sheetView zoomScaleNormal="100" workbookViewId="0">
      <selection sqref="A1:XFD1"/>
    </sheetView>
  </sheetViews>
  <sheetFormatPr defaultColWidth="0" defaultRowHeight="15" zeroHeight="1"/>
  <cols>
    <col min="1" max="1" width="58.27734375" style="9" customWidth="1"/>
    <col min="2" max="2" width="19.44140625" style="9" bestFit="1" customWidth="1"/>
    <col min="3" max="5" width="17.83203125" style="9" customWidth="1"/>
    <col min="6" max="6" width="30" style="9" customWidth="1"/>
    <col min="7" max="10" width="0" style="1" hidden="1" customWidth="1"/>
    <col min="11" max="16384" width="10.83203125" style="1" hidden="1"/>
  </cols>
  <sheetData>
    <row r="1" spans="1:6" s="69" customFormat="1" ht="46.5" customHeight="1">
      <c r="A1" s="69" t="s">
        <v>130</v>
      </c>
    </row>
    <row r="2" spans="1:6" s="68" customFormat="1">
      <c r="A2" s="68" t="s">
        <v>96</v>
      </c>
    </row>
    <row r="3" spans="1:6" s="21" customFormat="1" ht="90">
      <c r="A3" s="34" t="s">
        <v>111</v>
      </c>
      <c r="B3" s="31" t="s">
        <v>84</v>
      </c>
      <c r="C3" s="40" t="s">
        <v>85</v>
      </c>
      <c r="D3" s="31" t="s">
        <v>88</v>
      </c>
      <c r="E3" s="31" t="s">
        <v>101</v>
      </c>
      <c r="F3" s="31" t="s">
        <v>89</v>
      </c>
    </row>
    <row r="4" spans="1:6" s="9" customFormat="1">
      <c r="A4" s="60" t="s">
        <v>25</v>
      </c>
      <c r="B4" s="60"/>
      <c r="C4" s="60"/>
      <c r="D4" s="60"/>
      <c r="E4" s="60"/>
      <c r="F4" s="60"/>
    </row>
    <row r="5" spans="1:6" s="9" customFormat="1">
      <c r="A5" s="64" t="s">
        <v>47</v>
      </c>
      <c r="B5" s="64"/>
      <c r="C5" s="64"/>
      <c r="D5" s="64"/>
      <c r="E5" s="64"/>
      <c r="F5" s="64"/>
    </row>
    <row r="6" spans="1:6" s="9" customFormat="1">
      <c r="A6" s="9" t="s">
        <v>14</v>
      </c>
      <c r="B6" s="5">
        <v>133819527</v>
      </c>
      <c r="C6" s="5">
        <v>0</v>
      </c>
      <c r="D6" s="5">
        <v>0</v>
      </c>
      <c r="E6" s="5">
        <v>0</v>
      </c>
      <c r="F6" s="5">
        <f t="shared" ref="F6:F12" si="0">+B6+D6</f>
        <v>133819527</v>
      </c>
    </row>
    <row r="7" spans="1:6" s="9" customFormat="1">
      <c r="A7" s="9" t="s">
        <v>16</v>
      </c>
      <c r="B7" s="6">
        <v>32726579.640000001</v>
      </c>
      <c r="C7" s="6">
        <v>0</v>
      </c>
      <c r="D7" s="6">
        <v>0</v>
      </c>
      <c r="E7" s="6">
        <v>0</v>
      </c>
      <c r="F7" s="6">
        <f t="shared" si="0"/>
        <v>32726579.640000001</v>
      </c>
    </row>
    <row r="8" spans="1:6" s="9" customFormat="1">
      <c r="A8" s="9" t="s">
        <v>102</v>
      </c>
      <c r="B8" s="6">
        <v>2367354.9900000002</v>
      </c>
      <c r="C8" s="6">
        <v>0</v>
      </c>
      <c r="D8" s="6">
        <v>0</v>
      </c>
      <c r="E8" s="6">
        <v>2367354.9900000002</v>
      </c>
      <c r="F8" s="6"/>
    </row>
    <row r="9" spans="1:6" s="9" customFormat="1">
      <c r="A9" s="9" t="s">
        <v>5</v>
      </c>
      <c r="B9" s="6">
        <v>2058727.75</v>
      </c>
      <c r="C9" s="6">
        <v>0</v>
      </c>
      <c r="D9" s="6">
        <v>0</v>
      </c>
      <c r="E9" s="6">
        <v>0</v>
      </c>
      <c r="F9" s="6">
        <f t="shared" si="0"/>
        <v>2058727.75</v>
      </c>
    </row>
    <row r="10" spans="1:6" s="9" customFormat="1">
      <c r="A10" s="9" t="s">
        <v>41</v>
      </c>
      <c r="B10" s="6">
        <v>724273.85</v>
      </c>
      <c r="C10" s="6">
        <v>0</v>
      </c>
      <c r="D10" s="6">
        <v>0</v>
      </c>
      <c r="E10" s="6">
        <v>0</v>
      </c>
      <c r="F10" s="6">
        <f t="shared" si="0"/>
        <v>724273.85</v>
      </c>
    </row>
    <row r="11" spans="1:6" s="9" customFormat="1">
      <c r="A11" s="9" t="s">
        <v>103</v>
      </c>
      <c r="B11" s="6">
        <v>4959.6400000000003</v>
      </c>
      <c r="C11" s="6">
        <v>0</v>
      </c>
      <c r="D11" s="6">
        <v>0</v>
      </c>
      <c r="E11" s="6">
        <v>4959.6400000000003</v>
      </c>
      <c r="F11" s="6"/>
    </row>
    <row r="12" spans="1:6" s="9" customFormat="1">
      <c r="A12" s="9" t="s">
        <v>42</v>
      </c>
      <c r="B12" s="6">
        <v>-71510.100000000006</v>
      </c>
      <c r="C12" s="6">
        <v>0</v>
      </c>
      <c r="D12" s="6">
        <v>0</v>
      </c>
      <c r="E12" s="6">
        <v>0</v>
      </c>
      <c r="F12" s="6">
        <f t="shared" si="0"/>
        <v>-71510.100000000006</v>
      </c>
    </row>
    <row r="13" spans="1:6" s="9" customFormat="1">
      <c r="A13" s="10" t="s">
        <v>35</v>
      </c>
      <c r="B13" s="7">
        <f>SUM(B6:B12)</f>
        <v>171629912.76999998</v>
      </c>
      <c r="C13" s="7">
        <f>SUM(C6:C12)</f>
        <v>0</v>
      </c>
      <c r="D13" s="7">
        <f>SUM(D6:D12)</f>
        <v>0</v>
      </c>
      <c r="E13" s="7">
        <f>SUM(E6:E12)</f>
        <v>2372314.6300000004</v>
      </c>
      <c r="F13" s="7">
        <f>SUM(F6:F12)</f>
        <v>169257598.13999999</v>
      </c>
    </row>
    <row r="14" spans="1:6">
      <c r="A14" s="60" t="s">
        <v>36</v>
      </c>
      <c r="B14" s="60"/>
      <c r="C14" s="60"/>
      <c r="D14" s="60"/>
      <c r="E14" s="60"/>
      <c r="F14" s="60"/>
    </row>
    <row r="15" spans="1:6">
      <c r="A15" s="9" t="s">
        <v>43</v>
      </c>
      <c r="B15" s="6">
        <v>92451833.120000005</v>
      </c>
      <c r="C15" s="6">
        <v>0</v>
      </c>
      <c r="D15" s="6">
        <v>0</v>
      </c>
      <c r="E15" s="6">
        <v>0</v>
      </c>
      <c r="F15" s="6">
        <f t="shared" ref="F15:F20" si="1">+B15+D15</f>
        <v>92451833.120000005</v>
      </c>
    </row>
    <row r="16" spans="1:6">
      <c r="A16" s="9" t="s">
        <v>1</v>
      </c>
      <c r="B16" s="6">
        <v>18693439.640000001</v>
      </c>
      <c r="C16" s="6">
        <v>0</v>
      </c>
      <c r="D16" s="6">
        <v>0</v>
      </c>
      <c r="E16" s="6">
        <v>0</v>
      </c>
      <c r="F16" s="6">
        <f t="shared" si="1"/>
        <v>18693439.640000001</v>
      </c>
    </row>
    <row r="17" spans="1:6">
      <c r="A17" s="9" t="s">
        <v>2</v>
      </c>
      <c r="B17" s="6">
        <v>504201.72</v>
      </c>
      <c r="C17" s="6">
        <v>0</v>
      </c>
      <c r="D17" s="6">
        <v>0</v>
      </c>
      <c r="E17" s="6">
        <v>0</v>
      </c>
      <c r="F17" s="6">
        <f t="shared" si="1"/>
        <v>504201.72</v>
      </c>
    </row>
    <row r="18" spans="1:6">
      <c r="A18" s="9" t="s">
        <v>6</v>
      </c>
      <c r="B18" s="6">
        <v>32517000.789999999</v>
      </c>
      <c r="C18" s="6">
        <v>0</v>
      </c>
      <c r="D18" s="6">
        <v>0</v>
      </c>
      <c r="E18" s="6">
        <v>2389059.79</v>
      </c>
      <c r="F18" s="6">
        <f t="shared" si="1"/>
        <v>32517000.789999999</v>
      </c>
    </row>
    <row r="19" spans="1:6">
      <c r="A19" s="11" t="s">
        <v>15</v>
      </c>
      <c r="B19" s="6">
        <v>3639174.89</v>
      </c>
      <c r="C19" s="6">
        <v>0</v>
      </c>
      <c r="D19" s="6">
        <v>0</v>
      </c>
      <c r="E19" s="6">
        <v>0</v>
      </c>
      <c r="F19" s="6">
        <f t="shared" si="1"/>
        <v>3639174.89</v>
      </c>
    </row>
    <row r="20" spans="1:6" s="9" customFormat="1">
      <c r="A20" s="11" t="s">
        <v>26</v>
      </c>
      <c r="B20" s="7">
        <f>SUM(B15:B19)</f>
        <v>147805650.16</v>
      </c>
      <c r="C20" s="7">
        <f>SUM(C15:C19)</f>
        <v>0</v>
      </c>
      <c r="D20" s="7">
        <f>SUM(D15:D19)</f>
        <v>0</v>
      </c>
      <c r="E20" s="7">
        <f>SUM(E15:E19)</f>
        <v>2389059.79</v>
      </c>
      <c r="F20" s="7">
        <f t="shared" si="1"/>
        <v>147805650.16</v>
      </c>
    </row>
    <row r="21" spans="1:6">
      <c r="A21" s="9" t="s">
        <v>114</v>
      </c>
      <c r="B21" s="12">
        <f>+B13-B20</f>
        <v>23824262.609999985</v>
      </c>
      <c r="C21" s="12">
        <f>+C13-C20</f>
        <v>0</v>
      </c>
      <c r="D21" s="12">
        <f>+D13-D20</f>
        <v>0</v>
      </c>
      <c r="E21" s="12">
        <f>+E13-E20</f>
        <v>-16745.159999999683</v>
      </c>
      <c r="F21" s="12">
        <f>+B21+D21</f>
        <v>23824262.609999985</v>
      </c>
    </row>
    <row r="22" spans="1:6">
      <c r="A22" s="60" t="s">
        <v>38</v>
      </c>
      <c r="B22" s="60"/>
      <c r="C22" s="60"/>
      <c r="D22" s="60"/>
      <c r="E22" s="60"/>
      <c r="F22" s="60"/>
    </row>
    <row r="23" spans="1:6" ht="18.75" customHeight="1">
      <c r="A23" s="9" t="s">
        <v>28</v>
      </c>
      <c r="B23" s="6">
        <v>16271559.539999999</v>
      </c>
      <c r="C23" s="6">
        <v>0</v>
      </c>
      <c r="D23" s="6">
        <v>0</v>
      </c>
      <c r="E23" s="6">
        <v>0</v>
      </c>
      <c r="F23" s="6">
        <f>+B23+D23</f>
        <v>16271559.539999999</v>
      </c>
    </row>
    <row r="24" spans="1:6" s="9" customFormat="1">
      <c r="A24" s="9" t="s">
        <v>29</v>
      </c>
      <c r="B24" s="6">
        <v>-16271559.539999999</v>
      </c>
      <c r="C24" s="6">
        <v>0</v>
      </c>
      <c r="D24" s="6">
        <v>0</v>
      </c>
      <c r="E24" s="6">
        <v>0</v>
      </c>
      <c r="F24" s="6">
        <f>+B24+D24</f>
        <v>-16271559.539999999</v>
      </c>
    </row>
    <row r="25" spans="1:6" s="9" customFormat="1">
      <c r="A25" s="9" t="s">
        <v>54</v>
      </c>
      <c r="B25" s="6">
        <v>-6639092.9000000004</v>
      </c>
      <c r="C25" s="6">
        <v>0</v>
      </c>
      <c r="D25" s="6">
        <v>0</v>
      </c>
      <c r="E25" s="6">
        <v>0</v>
      </c>
      <c r="F25" s="6"/>
    </row>
    <row r="26" spans="1:6">
      <c r="A26" s="10" t="s">
        <v>49</v>
      </c>
      <c r="B26" s="7">
        <f>SUM(B23:B25)</f>
        <v>-6639092.9000000004</v>
      </c>
      <c r="C26" s="7">
        <f>SUM(C23:C24)</f>
        <v>0</v>
      </c>
      <c r="D26" s="7">
        <f>SUM(D23:D24)</f>
        <v>0</v>
      </c>
      <c r="E26" s="7">
        <f>SUM(E23:E24)</f>
        <v>0</v>
      </c>
      <c r="F26" s="7">
        <f>+D26+B26</f>
        <v>-6639092.9000000004</v>
      </c>
    </row>
    <row r="27" spans="1:6">
      <c r="A27" s="9" t="s">
        <v>52</v>
      </c>
      <c r="B27" s="13">
        <f>+B21+B26</f>
        <v>17185169.709999986</v>
      </c>
      <c r="C27" s="13"/>
      <c r="D27" s="13">
        <f>+D21+D26</f>
        <v>0</v>
      </c>
      <c r="E27" s="13">
        <f>+E21+E26</f>
        <v>-16745.159999999683</v>
      </c>
      <c r="F27" s="13">
        <f>+D27+B27</f>
        <v>17185169.709999986</v>
      </c>
    </row>
    <row r="28" spans="1:6">
      <c r="A28" s="60" t="s">
        <v>19</v>
      </c>
      <c r="B28" s="60"/>
      <c r="C28" s="60"/>
      <c r="D28" s="60"/>
      <c r="E28" s="60"/>
      <c r="F28" s="60"/>
    </row>
    <row r="29" spans="1:6">
      <c r="A29" s="10" t="s">
        <v>18</v>
      </c>
      <c r="B29" s="6">
        <v>21361454.93</v>
      </c>
      <c r="C29" s="6">
        <v>0</v>
      </c>
      <c r="D29" s="6">
        <v>0</v>
      </c>
      <c r="E29" s="6">
        <v>30146.78</v>
      </c>
      <c r="F29" s="6">
        <f>+D29+B29</f>
        <v>21361454.93</v>
      </c>
    </row>
    <row r="30" spans="1:6">
      <c r="A30" s="14" t="s">
        <v>0</v>
      </c>
      <c r="B30" s="6">
        <v>0</v>
      </c>
      <c r="C30" s="6">
        <v>0</v>
      </c>
      <c r="D30" s="6">
        <v>0</v>
      </c>
      <c r="E30" s="6">
        <v>0</v>
      </c>
      <c r="F30" s="6">
        <f>+B30+D30</f>
        <v>0</v>
      </c>
    </row>
    <row r="31" spans="1:6" s="4" customFormat="1" ht="16.5" customHeight="1">
      <c r="A31" s="15" t="s">
        <v>98</v>
      </c>
      <c r="B31" s="16">
        <f>+B29</f>
        <v>21361454.93</v>
      </c>
      <c r="C31" s="16">
        <v>0</v>
      </c>
      <c r="D31" s="16">
        <v>0</v>
      </c>
      <c r="E31" s="16">
        <v>0</v>
      </c>
      <c r="F31" s="16">
        <f>+D31+B31</f>
        <v>21361454.93</v>
      </c>
    </row>
    <row r="32" spans="1:6" ht="15.3" thickBot="1">
      <c r="A32" s="17" t="s">
        <v>99</v>
      </c>
      <c r="B32" s="8">
        <f>+B29+B27</f>
        <v>38546624.639999986</v>
      </c>
      <c r="C32" s="8">
        <f t="shared" ref="C32:D32" si="2">+C29+C27</f>
        <v>0</v>
      </c>
      <c r="D32" s="8">
        <f t="shared" si="2"/>
        <v>0</v>
      </c>
      <c r="E32" s="8">
        <f>+E29+E27</f>
        <v>13401.620000000315</v>
      </c>
      <c r="F32" s="8">
        <f>+B32+D32</f>
        <v>38546624.639999986</v>
      </c>
    </row>
    <row r="33" spans="1:1" s="66" customFormat="1" ht="15.3" thickTop="1">
      <c r="A33" s="66" t="s">
        <v>24</v>
      </c>
    </row>
    <row r="34" spans="1:1" s="73" customFormat="1">
      <c r="A34" s="73" t="s">
        <v>108</v>
      </c>
    </row>
    <row r="35" spans="1:1" s="71" customFormat="1">
      <c r="A35" s="71" t="s">
        <v>109</v>
      </c>
    </row>
  </sheetData>
  <mergeCells count="10">
    <mergeCell ref="A1:XFD1"/>
    <mergeCell ref="A2:XFD2"/>
    <mergeCell ref="A35:XFD35"/>
    <mergeCell ref="A34:XFD34"/>
    <mergeCell ref="A33:XFD33"/>
    <mergeCell ref="A4:F4"/>
    <mergeCell ref="A5:F5"/>
    <mergeCell ref="A14:F14"/>
    <mergeCell ref="A22:F22"/>
    <mergeCell ref="A28:F28"/>
  </mergeCells>
  <phoneticPr fontId="8"/>
  <hyperlinks>
    <hyperlink ref="A34" location="'Table of Contents'!A1" display="Return to TOC" xr:uid="{571568C6-0204-4298-94B0-40597B3497FA}"/>
  </hyperlinks>
  <printOptions horizontalCentered="1"/>
  <pageMargins left="0.75" right="0.75" top="1.1000000000000001" bottom="0.87" header="0" footer="0"/>
  <pageSetup scale="75" orientation="portrait" horizontalDpi="300" verticalDpi="300"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A841D-6143-45EA-91BA-776B54AEC11A}">
  <sheetPr codeName="Sheet8"/>
  <dimension ref="A1:E24"/>
  <sheetViews>
    <sheetView zoomScaleNormal="100" workbookViewId="0">
      <selection sqref="A1:E1"/>
    </sheetView>
  </sheetViews>
  <sheetFormatPr defaultColWidth="0" defaultRowHeight="15" zeroHeight="1"/>
  <cols>
    <col min="1" max="1" width="58.83203125" style="4" customWidth="1"/>
    <col min="2" max="2" width="22.83203125" style="4" customWidth="1"/>
    <col min="3" max="3" width="23.27734375" style="4" customWidth="1"/>
    <col min="4" max="4" width="28.1640625" style="4" customWidth="1"/>
    <col min="5" max="5" width="32.83203125" style="4" customWidth="1"/>
    <col min="6" max="16384" width="8.83203125" style="4" hidden="1"/>
  </cols>
  <sheetData>
    <row r="1" spans="1:5" ht="39" customHeight="1">
      <c r="A1" s="69" t="s">
        <v>120</v>
      </c>
      <c r="B1" s="69"/>
      <c r="C1" s="69"/>
      <c r="D1" s="69"/>
      <c r="E1" s="69"/>
    </row>
    <row r="2" spans="1:5" s="62" customFormat="1">
      <c r="A2" s="62">
        <v>45900</v>
      </c>
    </row>
    <row r="3" spans="1:5" ht="60">
      <c r="A3" s="34" t="s">
        <v>111</v>
      </c>
      <c r="B3" s="31" t="s">
        <v>90</v>
      </c>
      <c r="C3" s="40" t="s">
        <v>91</v>
      </c>
      <c r="D3" s="31" t="s">
        <v>92</v>
      </c>
      <c r="E3" s="31" t="s">
        <v>93</v>
      </c>
    </row>
    <row r="4" spans="1:5">
      <c r="A4" s="60" t="s">
        <v>32</v>
      </c>
      <c r="B4" s="60"/>
      <c r="C4" s="60"/>
      <c r="D4" s="60"/>
      <c r="E4" s="60"/>
    </row>
    <row r="5" spans="1:5">
      <c r="A5" s="71" t="s">
        <v>39</v>
      </c>
      <c r="B5" s="71"/>
      <c r="C5" s="71"/>
      <c r="D5" s="71"/>
      <c r="E5" s="71"/>
    </row>
    <row r="6" spans="1:5">
      <c r="A6" s="9" t="s">
        <v>20</v>
      </c>
      <c r="B6" s="5">
        <v>1999581.03</v>
      </c>
      <c r="C6" s="5">
        <v>3462789</v>
      </c>
      <c r="D6" s="5">
        <v>99704144.989999995</v>
      </c>
      <c r="E6" s="5">
        <f>SUM(B6:D6)</f>
        <v>105166515.02</v>
      </c>
    </row>
    <row r="7" spans="1:5">
      <c r="A7" s="22" t="s">
        <v>56</v>
      </c>
      <c r="B7" s="7">
        <f>SUM(B6:B6)</f>
        <v>1999581.03</v>
      </c>
      <c r="C7" s="7">
        <f>SUM(C6:C6)</f>
        <v>3462789</v>
      </c>
      <c r="D7" s="7">
        <f>SUM(D6:D6)</f>
        <v>99704144.989999995</v>
      </c>
      <c r="E7" s="7">
        <f>SUM(E6:E6)</f>
        <v>105166515.02</v>
      </c>
    </row>
    <row r="8" spans="1:5" ht="15.3" thickBot="1">
      <c r="A8" s="9" t="s">
        <v>17</v>
      </c>
      <c r="B8" s="8">
        <f>+B7</f>
        <v>1999581.03</v>
      </c>
      <c r="C8" s="8">
        <f>+C7</f>
        <v>3462789</v>
      </c>
      <c r="D8" s="8">
        <f>+D7</f>
        <v>99704144.989999995</v>
      </c>
      <c r="E8" s="8">
        <f>+D8+B8+C8</f>
        <v>105166515.02</v>
      </c>
    </row>
    <row r="9" spans="1:5" ht="15.3" thickTop="1">
      <c r="A9" s="71" t="s">
        <v>7</v>
      </c>
      <c r="B9" s="71"/>
      <c r="C9" s="71"/>
      <c r="D9" s="71"/>
      <c r="E9" s="71"/>
    </row>
    <row r="10" spans="1:5">
      <c r="A10" s="60" t="s">
        <v>13</v>
      </c>
      <c r="B10" s="60"/>
      <c r="C10" s="60"/>
      <c r="D10" s="60"/>
      <c r="E10" s="60"/>
    </row>
    <row r="11" spans="1:5">
      <c r="A11" s="74" t="s">
        <v>23</v>
      </c>
      <c r="B11" s="74"/>
      <c r="C11" s="74"/>
      <c r="D11" s="74"/>
      <c r="E11" s="74"/>
    </row>
    <row r="12" spans="1:5">
      <c r="A12" s="74" t="s">
        <v>44</v>
      </c>
      <c r="B12" s="74"/>
      <c r="C12" s="74"/>
      <c r="D12" s="74"/>
      <c r="E12" s="74"/>
    </row>
    <row r="13" spans="1:5">
      <c r="A13" s="11" t="s">
        <v>45</v>
      </c>
      <c r="B13" s="5">
        <v>0</v>
      </c>
      <c r="C13" s="5">
        <v>0</v>
      </c>
      <c r="D13" s="5">
        <v>0</v>
      </c>
      <c r="E13" s="5">
        <f>SUM(B13:D13)</f>
        <v>0</v>
      </c>
    </row>
    <row r="14" spans="1:5">
      <c r="A14" s="11" t="s">
        <v>58</v>
      </c>
      <c r="B14" s="7">
        <v>-511597.37</v>
      </c>
      <c r="C14" s="7">
        <f t="shared" ref="B14:D15" si="0">+C13</f>
        <v>0</v>
      </c>
      <c r="D14" s="7">
        <f t="shared" si="0"/>
        <v>0</v>
      </c>
      <c r="E14" s="7">
        <f>B14</f>
        <v>-511597.37</v>
      </c>
    </row>
    <row r="15" spans="1:5">
      <c r="A15" s="3" t="s">
        <v>46</v>
      </c>
      <c r="B15" s="7">
        <f t="shared" si="0"/>
        <v>-511597.37</v>
      </c>
      <c r="C15" s="7">
        <f t="shared" si="0"/>
        <v>0</v>
      </c>
      <c r="D15" s="7">
        <f t="shared" si="0"/>
        <v>0</v>
      </c>
      <c r="E15" s="7">
        <f>+E14</f>
        <v>-511597.37</v>
      </c>
    </row>
    <row r="16" spans="1:5">
      <c r="A16" s="3" t="s">
        <v>21</v>
      </c>
      <c r="B16" s="28">
        <f>B15</f>
        <v>-511597.37</v>
      </c>
      <c r="C16" s="28">
        <f t="shared" ref="C16:E16" si="1">C15</f>
        <v>0</v>
      </c>
      <c r="D16" s="28">
        <f t="shared" si="1"/>
        <v>0</v>
      </c>
      <c r="E16" s="28">
        <f t="shared" si="1"/>
        <v>-511597.37</v>
      </c>
    </row>
    <row r="17" spans="1:5">
      <c r="A17" s="60" t="s">
        <v>19</v>
      </c>
      <c r="B17" s="60"/>
      <c r="C17" s="60"/>
      <c r="D17" s="60"/>
      <c r="E17" s="60"/>
    </row>
    <row r="18" spans="1:5">
      <c r="A18" s="11" t="s">
        <v>33</v>
      </c>
      <c r="B18" s="6">
        <v>0</v>
      </c>
      <c r="C18" s="6">
        <v>8433129.0099999998</v>
      </c>
      <c r="D18" s="6">
        <v>-99704144.989999995</v>
      </c>
      <c r="E18" s="6">
        <f>+D18+B18+C18</f>
        <v>-91271015.979999989</v>
      </c>
    </row>
    <row r="19" spans="1:5">
      <c r="A19" s="11" t="s">
        <v>10</v>
      </c>
      <c r="B19" s="7">
        <v>-1487983.66</v>
      </c>
      <c r="C19" s="7">
        <v>-11895918.01</v>
      </c>
      <c r="D19" s="7">
        <v>0</v>
      </c>
      <c r="E19" s="7">
        <f>+B19+D19+C19</f>
        <v>-13383901.67</v>
      </c>
    </row>
    <row r="20" spans="1:5" ht="15.3" thickBot="1">
      <c r="A20" s="3" t="s">
        <v>37</v>
      </c>
      <c r="B20" s="8">
        <f>B19</f>
        <v>-1487983.66</v>
      </c>
      <c r="C20" s="8">
        <f>+C19+C18</f>
        <v>-3462789</v>
      </c>
      <c r="D20" s="8">
        <f>D18</f>
        <v>-99704144.989999995</v>
      </c>
      <c r="E20" s="8">
        <f>+B20+C20+D20</f>
        <v>-104654917.64999999</v>
      </c>
    </row>
    <row r="21" spans="1:5" ht="15.3" thickTop="1">
      <c r="A21" s="3" t="s">
        <v>34</v>
      </c>
      <c r="B21" s="27">
        <f>B15+B20</f>
        <v>-1999581.0299999998</v>
      </c>
      <c r="C21" s="27">
        <f t="shared" ref="C21:D21" si="2">C15+C20</f>
        <v>-3462789</v>
      </c>
      <c r="D21" s="27">
        <f t="shared" si="2"/>
        <v>-99704144.989999995</v>
      </c>
      <c r="E21" s="27">
        <f>E15+E20</f>
        <v>-105166515.02</v>
      </c>
    </row>
    <row r="22" spans="1:5" s="66" customFormat="1">
      <c r="A22" s="66" t="s">
        <v>24</v>
      </c>
    </row>
    <row r="23" spans="1:5" s="73" customFormat="1" ht="15.75" customHeight="1">
      <c r="A23" s="73" t="s">
        <v>108</v>
      </c>
    </row>
    <row r="24" spans="1:5" s="71" customFormat="1">
      <c r="A24" s="71" t="s">
        <v>109</v>
      </c>
    </row>
  </sheetData>
  <mergeCells count="12">
    <mergeCell ref="A1:E1"/>
    <mergeCell ref="A23:XFD23"/>
    <mergeCell ref="A24:XFD24"/>
    <mergeCell ref="A22:XFD22"/>
    <mergeCell ref="A2:XFD2"/>
    <mergeCell ref="A17:E17"/>
    <mergeCell ref="A4:E4"/>
    <mergeCell ref="A5:E5"/>
    <mergeCell ref="A9:E9"/>
    <mergeCell ref="A10:E10"/>
    <mergeCell ref="A11:E11"/>
    <mergeCell ref="A12:E12"/>
  </mergeCells>
  <hyperlinks>
    <hyperlink ref="A23" location="'Table of Contents'!A1" display="Return to TOC" xr:uid="{DFE57615-5B21-4084-9244-5688C02A783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EA65-62B8-43E7-82B4-78B0F385687D}">
  <sheetPr codeName="Sheet9"/>
  <dimension ref="A1:E27"/>
  <sheetViews>
    <sheetView workbookViewId="0">
      <selection sqref="A1:E1"/>
    </sheetView>
  </sheetViews>
  <sheetFormatPr defaultColWidth="0" defaultRowHeight="12.3" zeroHeight="1"/>
  <cols>
    <col min="1" max="1" width="62.27734375" customWidth="1"/>
    <col min="2" max="2" width="36.1640625" customWidth="1"/>
    <col min="3" max="3" width="27.5546875" customWidth="1"/>
    <col min="4" max="4" width="33.71875" customWidth="1"/>
    <col min="5" max="5" width="35.71875" customWidth="1"/>
    <col min="6" max="16384" width="9.1640625" hidden="1"/>
  </cols>
  <sheetData>
    <row r="1" spans="1:5" ht="54" customHeight="1">
      <c r="A1" s="69" t="s">
        <v>131</v>
      </c>
      <c r="B1" s="69"/>
      <c r="C1" s="69"/>
      <c r="D1" s="69"/>
      <c r="E1" s="69"/>
    </row>
    <row r="2" spans="1:5" s="4" customFormat="1" ht="15">
      <c r="A2" s="68" t="s">
        <v>96</v>
      </c>
      <c r="B2" s="68"/>
      <c r="C2" s="68"/>
      <c r="D2" s="68"/>
      <c r="E2" s="68"/>
    </row>
    <row r="3" spans="1:5" s="4" customFormat="1" ht="73.5" customHeight="1">
      <c r="A3" s="34" t="s">
        <v>111</v>
      </c>
      <c r="B3" s="40" t="s">
        <v>90</v>
      </c>
      <c r="C3" s="40" t="s">
        <v>91</v>
      </c>
      <c r="D3" s="40" t="s">
        <v>92</v>
      </c>
      <c r="E3" s="40" t="s">
        <v>94</v>
      </c>
    </row>
    <row r="4" spans="1:5" s="4" customFormat="1" ht="15">
      <c r="A4" s="60" t="s">
        <v>25</v>
      </c>
      <c r="B4" s="60"/>
      <c r="C4" s="60"/>
      <c r="D4" s="60"/>
      <c r="E4" s="60"/>
    </row>
    <row r="5" spans="1:5" s="4" customFormat="1" ht="15">
      <c r="A5" s="9" t="s">
        <v>48</v>
      </c>
      <c r="B5" s="5">
        <v>3503098.57</v>
      </c>
      <c r="C5" s="5">
        <v>11412017.560000001</v>
      </c>
      <c r="D5" s="5">
        <v>154171015.91999999</v>
      </c>
      <c r="E5" s="5">
        <f>SUM(B5:D5)</f>
        <v>169086132.04999998</v>
      </c>
    </row>
    <row r="6" spans="1:5" s="4" customFormat="1" ht="15">
      <c r="A6" s="9" t="s">
        <v>35</v>
      </c>
      <c r="B6" s="7">
        <f>SUM(B5:B5)</f>
        <v>3503098.57</v>
      </c>
      <c r="C6" s="7">
        <f>SUM(C5:C5)</f>
        <v>11412017.560000001</v>
      </c>
      <c r="D6" s="7">
        <f>SUM(D5:D5)</f>
        <v>154171015.91999999</v>
      </c>
      <c r="E6" s="7">
        <f>SUM(B6:D6)</f>
        <v>169086132.04999998</v>
      </c>
    </row>
    <row r="7" spans="1:5" s="4" customFormat="1" ht="15">
      <c r="A7" s="60" t="s">
        <v>36</v>
      </c>
      <c r="B7" s="60"/>
      <c r="C7" s="60"/>
      <c r="D7" s="60"/>
      <c r="E7" s="60"/>
    </row>
    <row r="8" spans="1:5" s="4" customFormat="1" ht="15">
      <c r="A8" s="9" t="s">
        <v>43</v>
      </c>
      <c r="B8" s="6">
        <v>0</v>
      </c>
      <c r="C8" s="6"/>
      <c r="D8" s="6">
        <v>21801420.239999998</v>
      </c>
      <c r="E8" s="6">
        <f>SUM(B8:D8)</f>
        <v>21801420.239999998</v>
      </c>
    </row>
    <row r="9" spans="1:5" s="4" customFormat="1" ht="15">
      <c r="A9" s="9" t="s">
        <v>1</v>
      </c>
      <c r="B9" s="6">
        <v>0</v>
      </c>
      <c r="C9" s="6"/>
      <c r="D9" s="6">
        <v>14100000</v>
      </c>
      <c r="E9" s="6">
        <f>SUM(D9:D9)</f>
        <v>14100000</v>
      </c>
    </row>
    <row r="10" spans="1:5" s="4" customFormat="1" ht="15">
      <c r="A10" s="9" t="s">
        <v>6</v>
      </c>
      <c r="B10" s="6">
        <v>3005123.42</v>
      </c>
      <c r="C10" s="6">
        <v>16824075.949999999</v>
      </c>
      <c r="D10" s="6">
        <v>23019424.16</v>
      </c>
      <c r="E10" s="6">
        <f>SUM(B10:D10)</f>
        <v>42848623.530000001</v>
      </c>
    </row>
    <row r="11" spans="1:5" s="4" customFormat="1" ht="15">
      <c r="A11" s="11" t="s">
        <v>15</v>
      </c>
      <c r="B11" s="6">
        <v>0</v>
      </c>
      <c r="C11" s="6"/>
      <c r="D11" s="6">
        <v>221560.75</v>
      </c>
      <c r="E11" s="6">
        <f>SUM(B11:D11)</f>
        <v>221560.75</v>
      </c>
    </row>
    <row r="12" spans="1:5" s="4" customFormat="1" ht="15">
      <c r="A12" s="11" t="s">
        <v>26</v>
      </c>
      <c r="B12" s="7">
        <f>SUM(B8:B11)</f>
        <v>3005123.42</v>
      </c>
      <c r="C12" s="7">
        <f>SUM(C8:C11)</f>
        <v>16824075.949999999</v>
      </c>
      <c r="D12" s="7">
        <f>SUM(D8:D11)</f>
        <v>59142405.149999991</v>
      </c>
      <c r="E12" s="7">
        <f>SUM(E8:E11)</f>
        <v>78971604.519999996</v>
      </c>
    </row>
    <row r="13" spans="1:5" s="4" customFormat="1" ht="15">
      <c r="A13" s="9" t="s">
        <v>119</v>
      </c>
      <c r="B13" s="12">
        <f>+B6-B12</f>
        <v>497975.14999999991</v>
      </c>
      <c r="C13" s="12">
        <f>+C6-C12</f>
        <v>-5412058.3899999987</v>
      </c>
      <c r="D13" s="12">
        <f>+D6-D12</f>
        <v>95028610.769999996</v>
      </c>
      <c r="E13" s="12">
        <f>+D13+B13+C13</f>
        <v>90114527.530000001</v>
      </c>
    </row>
    <row r="14" spans="1:5" s="4" customFormat="1" ht="15">
      <c r="A14" s="60" t="s">
        <v>38</v>
      </c>
      <c r="B14" s="60"/>
      <c r="C14" s="60"/>
      <c r="D14" s="60"/>
      <c r="E14" s="60"/>
    </row>
    <row r="15" spans="1:5" s="4" customFormat="1" ht="15">
      <c r="A15" s="9" t="s">
        <v>28</v>
      </c>
      <c r="B15" s="6"/>
      <c r="C15" s="6"/>
      <c r="D15" s="6">
        <v>328400684.79000002</v>
      </c>
      <c r="E15" s="6">
        <f>+D15</f>
        <v>328400684.79000002</v>
      </c>
    </row>
    <row r="16" spans="1:5" s="4" customFormat="1" ht="15">
      <c r="A16" s="9" t="s">
        <v>29</v>
      </c>
      <c r="B16" s="6">
        <v>0</v>
      </c>
      <c r="C16" s="6"/>
      <c r="D16" s="6">
        <v>-383944646.25999999</v>
      </c>
      <c r="E16" s="6">
        <f>+B16+D16</f>
        <v>-383944646.25999999</v>
      </c>
    </row>
    <row r="17" spans="1:5" s="4" customFormat="1" ht="15">
      <c r="A17" s="10" t="s">
        <v>49</v>
      </c>
      <c r="B17" s="7">
        <f>SUM(B16)</f>
        <v>0</v>
      </c>
      <c r="C17" s="7">
        <f>SUM(C16)</f>
        <v>0</v>
      </c>
      <c r="D17" s="7">
        <f>SUM(D15:D16)</f>
        <v>-55543961.469999969</v>
      </c>
      <c r="E17" s="7">
        <f>SUM(E15:E16)</f>
        <v>-55543961.469999969</v>
      </c>
    </row>
    <row r="18" spans="1:5" s="4" customFormat="1" ht="15">
      <c r="A18" s="9" t="s">
        <v>52</v>
      </c>
      <c r="B18" s="13">
        <f>+B17+B13</f>
        <v>497975.14999999991</v>
      </c>
      <c r="C18" s="13">
        <f>+C17+C13</f>
        <v>-5412058.3899999987</v>
      </c>
      <c r="D18" s="13">
        <f>+D17+D13</f>
        <v>39484649.300000027</v>
      </c>
      <c r="E18" s="13">
        <f>+E17+E13</f>
        <v>34570566.060000032</v>
      </c>
    </row>
    <row r="19" spans="1:5" s="4" customFormat="1" ht="15">
      <c r="A19" s="60" t="s">
        <v>19</v>
      </c>
      <c r="B19" s="60"/>
      <c r="C19" s="60"/>
      <c r="D19" s="60"/>
      <c r="E19" s="60"/>
    </row>
    <row r="20" spans="1:5" s="4" customFormat="1" ht="15">
      <c r="A20" s="10" t="s">
        <v>104</v>
      </c>
      <c r="B20" s="6">
        <v>1501605.88</v>
      </c>
      <c r="C20" s="6">
        <v>8874847.3900000006</v>
      </c>
      <c r="D20" s="6">
        <v>131384449.73</v>
      </c>
      <c r="E20" s="6">
        <f>+B20+D20+C20</f>
        <v>141760903</v>
      </c>
    </row>
    <row r="21" spans="1:5" s="4" customFormat="1" ht="15">
      <c r="A21" s="14" t="s">
        <v>4</v>
      </c>
      <c r="B21" s="6">
        <v>0</v>
      </c>
      <c r="C21" s="6">
        <v>0</v>
      </c>
      <c r="D21" s="6">
        <v>0</v>
      </c>
      <c r="E21" s="6">
        <f>+D21</f>
        <v>0</v>
      </c>
    </row>
    <row r="22" spans="1:5" s="4" customFormat="1" ht="15">
      <c r="A22" s="15" t="s">
        <v>98</v>
      </c>
      <c r="B22" s="16">
        <f>SUM(B20:B21)</f>
        <v>1501605.88</v>
      </c>
      <c r="C22" s="16">
        <f>SUM(C20:C21)</f>
        <v>8874847.3900000006</v>
      </c>
      <c r="D22" s="16">
        <f>SUM(D20:D21)</f>
        <v>131384449.73</v>
      </c>
      <c r="E22" s="16">
        <f>SUM(E20:E21)</f>
        <v>141760903</v>
      </c>
    </row>
    <row r="23" spans="1:5" s="4" customFormat="1" ht="15">
      <c r="A23" s="9" t="s">
        <v>54</v>
      </c>
      <c r="B23" s="6">
        <v>0</v>
      </c>
      <c r="C23" s="6">
        <v>0</v>
      </c>
      <c r="D23" s="6">
        <v>0</v>
      </c>
      <c r="E23" s="6">
        <v>0</v>
      </c>
    </row>
    <row r="24" spans="1:5" s="4" customFormat="1" ht="15.3" thickBot="1">
      <c r="A24" s="17" t="s">
        <v>99</v>
      </c>
      <c r="B24" s="8">
        <f>+B22+B18</f>
        <v>1999581.0299999998</v>
      </c>
      <c r="C24" s="8">
        <f>+C22+C18</f>
        <v>3462789.0000000019</v>
      </c>
      <c r="D24" s="8">
        <f>+D22+D18</f>
        <v>170869099.03000003</v>
      </c>
      <c r="E24" s="8">
        <f>+E22+E18</f>
        <v>176331469.06000003</v>
      </c>
    </row>
    <row r="25" spans="1:5" s="4" customFormat="1" ht="15.3" thickTop="1">
      <c r="A25" s="66" t="s">
        <v>24</v>
      </c>
      <c r="B25" s="66"/>
      <c r="C25" s="66"/>
      <c r="D25" s="66"/>
      <c r="E25" s="66"/>
    </row>
    <row r="26" spans="1:5" s="58" customFormat="1" ht="15">
      <c r="A26" s="73" t="s">
        <v>108</v>
      </c>
      <c r="B26" s="73"/>
      <c r="C26" s="73"/>
      <c r="D26" s="73"/>
      <c r="E26" s="73"/>
    </row>
    <row r="27" spans="1:5" s="4" customFormat="1" ht="15">
      <c r="A27" s="71" t="s">
        <v>109</v>
      </c>
      <c r="B27" s="71"/>
      <c r="C27" s="71"/>
      <c r="D27" s="71"/>
      <c r="E27" s="71"/>
    </row>
  </sheetData>
  <mergeCells count="9">
    <mergeCell ref="A25:E25"/>
    <mergeCell ref="A26:E26"/>
    <mergeCell ref="A27:E27"/>
    <mergeCell ref="A1:E1"/>
    <mergeCell ref="A2:E2"/>
    <mergeCell ref="A4:E4"/>
    <mergeCell ref="A7:E7"/>
    <mergeCell ref="A14:E14"/>
    <mergeCell ref="A19:E19"/>
  </mergeCells>
  <hyperlinks>
    <hyperlink ref="A26" location="'Table of Contents'!A1" display="Return to TOC" xr:uid="{DAB2C036-374D-47B6-8B85-C759DA8E6A19}"/>
  </hyperlink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XFC10"/>
  <sheetViews>
    <sheetView zoomScaleNormal="100" workbookViewId="0">
      <selection sqref="A1:XFD1"/>
    </sheetView>
  </sheetViews>
  <sheetFormatPr defaultColWidth="0" defaultRowHeight="15" zeroHeight="1"/>
  <cols>
    <col min="1" max="1" width="80.83203125" style="4" customWidth="1"/>
    <col min="2" max="2" width="12.27734375" style="4" customWidth="1"/>
    <col min="3" max="3" width="10.83203125" style="1" customWidth="1"/>
    <col min="4" max="4" width="49.33203125" style="1" customWidth="1"/>
    <col min="5" max="12" width="0" style="1" hidden="1" customWidth="1"/>
    <col min="13" max="16383" width="10.83203125" style="1" hidden="1"/>
    <col min="16384" max="16384" width="5.46875E-2" style="1" hidden="1" customWidth="1"/>
  </cols>
  <sheetData>
    <row r="1" spans="1:4" s="63" customFormat="1" ht="42.75" customHeight="1">
      <c r="A1" s="69" t="s">
        <v>132</v>
      </c>
    </row>
    <row r="2" spans="1:4" s="68" customFormat="1">
      <c r="A2" s="68" t="s">
        <v>96</v>
      </c>
    </row>
    <row r="3" spans="1:4" s="19" customFormat="1" ht="30">
      <c r="A3" s="36" t="s">
        <v>50</v>
      </c>
      <c r="B3" s="37" t="s">
        <v>51</v>
      </c>
      <c r="C3" s="38" t="s">
        <v>95</v>
      </c>
      <c r="D3" s="39" t="s">
        <v>8</v>
      </c>
    </row>
    <row r="4" spans="1:4" s="19" customFormat="1">
      <c r="A4" s="76" t="s">
        <v>59</v>
      </c>
      <c r="B4" s="76"/>
      <c r="C4" s="76"/>
      <c r="D4" s="76"/>
    </row>
    <row r="5" spans="1:4" s="19" customFormat="1">
      <c r="A5" s="77" t="s">
        <v>11</v>
      </c>
      <c r="B5" s="77"/>
      <c r="C5" s="77"/>
      <c r="D5" s="77"/>
    </row>
    <row r="6" spans="1:4">
      <c r="A6" s="23" t="s">
        <v>53</v>
      </c>
      <c r="B6" s="25">
        <v>300.00040000000001</v>
      </c>
      <c r="C6" s="26">
        <v>300</v>
      </c>
      <c r="D6" s="24">
        <v>2058727.75</v>
      </c>
    </row>
    <row r="7" spans="1:4">
      <c r="A7" s="77" t="s">
        <v>11</v>
      </c>
      <c r="B7" s="77"/>
      <c r="C7" s="77"/>
      <c r="D7" s="77"/>
    </row>
    <row r="8" spans="1:4" ht="15.3" thickBot="1">
      <c r="A8" s="75" t="s">
        <v>12</v>
      </c>
      <c r="B8" s="75"/>
      <c r="C8" s="75"/>
      <c r="D8" s="8">
        <f>+D6+D4</f>
        <v>2058727.75</v>
      </c>
    </row>
    <row r="9" spans="1:4" s="67" customFormat="1" ht="15.3" thickTop="1">
      <c r="A9" s="67" t="s">
        <v>108</v>
      </c>
    </row>
    <row r="10" spans="1:4" s="71" customFormat="1">
      <c r="A10" s="71" t="s">
        <v>109</v>
      </c>
    </row>
  </sheetData>
  <mergeCells count="8">
    <mergeCell ref="A1:XFD1"/>
    <mergeCell ref="A8:C8"/>
    <mergeCell ref="A9:XFD9"/>
    <mergeCell ref="A10:XFD10"/>
    <mergeCell ref="A2:XFD2"/>
    <mergeCell ref="A4:D4"/>
    <mergeCell ref="A5:D5"/>
    <mergeCell ref="A7:D7"/>
  </mergeCells>
  <phoneticPr fontId="8"/>
  <hyperlinks>
    <hyperlink ref="A9" location="'Table of Contents'!A1" display="Return to TOC" xr:uid="{2C8B25FF-6824-46BB-AFC8-FA99FC9A4099}"/>
  </hyperlinks>
  <printOptions horizontalCentered="1"/>
  <pageMargins left="0.75" right="0.75" top="1.1000000000000001" bottom="0.87" header="0" footer="0"/>
  <pageSetup scale="70" orientation="portrait" horizontalDpi="300" verticalDpi="300"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15</vt:i4>
      </vt:variant>
    </vt:vector>
  </HeadingPairs>
  <TitlesOfParts>
    <vt:vector size="25" baseType="lpstr">
      <vt:lpstr>Table of Contents</vt:lpstr>
      <vt:lpstr>Exhibit I</vt:lpstr>
      <vt:lpstr>Exhibit II</vt:lpstr>
      <vt:lpstr>Note 17 Risk Management</vt:lpstr>
      <vt:lpstr>Note 32 Fund Balances</vt:lpstr>
      <vt:lpstr>Exhibit A-1</vt:lpstr>
      <vt:lpstr>Exhibit A-2</vt:lpstr>
      <vt:lpstr>Exhibit B-1</vt:lpstr>
      <vt:lpstr>Exhibit B-2</vt:lpstr>
      <vt:lpstr>Schedule 1B</vt:lpstr>
      <vt:lpstr>'Exhibit A-1'!Print_Area</vt:lpstr>
      <vt:lpstr>'Exhibit A-2'!Print_Area</vt:lpstr>
      <vt:lpstr>'Exhibit I'!Print_Area</vt:lpstr>
      <vt:lpstr>'Exhibit II'!Print_Area</vt:lpstr>
      <vt:lpstr>'Schedule 1B'!Print_Area</vt:lpstr>
      <vt:lpstr>TableRegion1.A3.D8.Schedule1B</vt:lpstr>
      <vt:lpstr>TableRegion1.A3.E21.ExhibitB1</vt:lpstr>
      <vt:lpstr>TableRegion1.A3.E24.ExhibitB2</vt:lpstr>
      <vt:lpstr>TableRegion1.A3.E31.Exhibit2</vt:lpstr>
      <vt:lpstr>TableRegion1.A3.E9.Note17RiskManagement</vt:lpstr>
      <vt:lpstr>TableRegion1.A3.F26.ExhibitA1</vt:lpstr>
      <vt:lpstr>TableRegion1.A3.F32.ExhibitA2</vt:lpstr>
      <vt:lpstr>TableRegion1.A3.F6.Note32FundBalances</vt:lpstr>
      <vt:lpstr>TitleRegion1.A2.D26.Exhibit1</vt:lpstr>
      <vt:lpstr>TitleRegion1.A2.E32.Exhibit2</vt:lpstr>
    </vt:vector>
  </TitlesOfParts>
  <Company>CPA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Scott</dc:creator>
  <cp:lastModifiedBy>Venkata Bugga</cp:lastModifiedBy>
  <cp:lastPrinted>2021-10-06T14:04:53Z</cp:lastPrinted>
  <dcterms:created xsi:type="dcterms:W3CDTF">2001-09-14T20:23:58Z</dcterms:created>
  <dcterms:modified xsi:type="dcterms:W3CDTF">2026-08-18T16:41:14Z</dcterms:modified>
</cp:coreProperties>
</file>