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G:\AccessibilityTesting\~LMV Working Folder\Combos\AR-26-0184 SCTASK1020626\"/>
    </mc:Choice>
  </mc:AlternateContent>
  <xr:revisionPtr revIDLastSave="0" documentId="13_ncr:1_{86710C3E-FB46-40E2-8D7B-5680829E3CE4}" xr6:coauthVersionLast="47" xr6:coauthVersionMax="47" xr10:uidLastSave="{00000000-0000-0000-0000-000000000000}"/>
  <bookViews>
    <workbookView xWindow="-96" yWindow="-96" windowWidth="23232" windowHeight="12432" xr2:uid="{4BF7AE0A-6FC4-4A10-BC9F-66B8C748F471}"/>
  </bookViews>
  <sheets>
    <sheet name="Table of Contents" sheetId="15" r:id="rId1"/>
    <sheet name="Exhibit 1" sheetId="9" r:id="rId2"/>
    <sheet name="Exhibit 2" sheetId="14" r:id="rId3"/>
    <sheet name="Exhibit 3.1" sheetId="2" r:id="rId4"/>
    <sheet name="Exhibit 3.2" sheetId="20" r:id="rId5"/>
    <sheet name="Exhibit 4" sheetId="11" r:id="rId6"/>
    <sheet name="Exhibit 5" sheetId="10" r:id="rId7"/>
    <sheet name="Exhibit 6.1" sheetId="26" r:id="rId8"/>
    <sheet name="Exhibit 6.2" sheetId="25" r:id="rId9"/>
    <sheet name="Exhibit 7" sheetId="27" r:id="rId10"/>
    <sheet name="Exhibit 8" sheetId="28" r:id="rId11"/>
    <sheet name="Exhibit 9" sheetId="12" r:id="rId12"/>
    <sheet name="Exhibit 33" sheetId="21" r:id="rId13"/>
    <sheet name="Exhibit 36" sheetId="22" r:id="rId14"/>
    <sheet name="Exhibit 39" sheetId="23" r:id="rId15"/>
  </sheets>
  <definedNames>
    <definedName name="TitleRegion1.A3.AJ47.Exhibit36">'Exhibit 36'!$A$3</definedName>
    <definedName name="TitleRegion1.A3.B77.Exhibit2">'Exhibit 2'!$A$3</definedName>
    <definedName name="TitleRegion1.A3.C5.Exhibit6.2">'Exhibit 6.2'!$A$3</definedName>
    <definedName name="TitleRegion1.A3.D44.Exhibit3.1">'Exhibit 3.1'!$A$3</definedName>
    <definedName name="TitleRegion1.A3.D76.Exhibit5">'Exhibit 5'!$A$3</definedName>
    <definedName name="TitleRegion1.A3.G29.Exhibit4">'Exhibit 4'!$A$3</definedName>
    <definedName name="TitleRegion1.A3.G45.Exhibit1">'Exhibit 1'!$A$3</definedName>
    <definedName name="TitleRegion1.A3.G71.Exhibit3.2">'Exhibit 3.2'!$A$3</definedName>
    <definedName name="TitleRegion1.A3.M47.Exhibit39">'Exhibit 39'!$A$3</definedName>
    <definedName name="TitleRegion1.A3.V47.Exhibit33">'Exhibit 33'!$A$3</definedName>
    <definedName name="TitleRegion1.A4.C6..Exhibit7">'Exhibit 7'!$A$4</definedName>
    <definedName name="TitleRegion1.A4.D10.Exhibit6.1">'Exhibit 6.1'!$A$4</definedName>
    <definedName name="TitleRegion1.A4.D8.Exhibit8">'Exhibit 8'!$A$4</definedName>
    <definedName name="TitleRegion1.A4.E15.Exhibit9">'Exhibit 9'!$A$4</definedName>
    <definedName name="TitleRegion2.A12.E18.Exhibit6.1">'Exhibit 6.1'!$A$12</definedName>
    <definedName name="TitleRegion2.A18.L20.Exhibit9">'Exhibit 9'!$A$18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0" i="12" l="1"/>
  <c r="K20" i="12"/>
  <c r="J20" i="12"/>
  <c r="I20" i="12"/>
  <c r="H20" i="12"/>
  <c r="G20" i="12"/>
  <c r="F20" i="12"/>
  <c r="E20" i="12"/>
  <c r="D20" i="12"/>
  <c r="C20" i="12"/>
  <c r="B20" i="12"/>
  <c r="E15" i="12"/>
  <c r="E14" i="12"/>
  <c r="E13" i="12"/>
  <c r="E12" i="12"/>
  <c r="E11" i="12"/>
  <c r="E10" i="12"/>
  <c r="E9" i="12"/>
  <c r="E8" i="12"/>
  <c r="E7" i="12"/>
  <c r="E6" i="12"/>
  <c r="E5" i="12"/>
</calcChain>
</file>

<file path=xl/sharedStrings.xml><?xml version="1.0" encoding="utf-8"?>
<sst xmlns="http://schemas.openxmlformats.org/spreadsheetml/2006/main" count="1380" uniqueCount="470">
  <si>
    <t>Table of Contents</t>
  </si>
  <si>
    <t>Exhibit 8: Share of Households with a Smartphone only</t>
  </si>
  <si>
    <t>Return to Table of Contents</t>
  </si>
  <si>
    <t>Label (Grouping)</t>
  </si>
  <si>
    <t>Total population</t>
  </si>
  <si>
    <t>(X)</t>
  </si>
  <si>
    <t>    AGE</t>
  </si>
  <si>
    <t>        Under 5 years</t>
  </si>
  <si>
    <t>        5 to 9 years</t>
  </si>
  <si>
    <t>        10 to 14 years</t>
  </si>
  <si>
    <t>        15 to 19 years</t>
  </si>
  <si>
    <t>        20 to 24 years</t>
  </si>
  <si>
    <t>        25 to 29 years</t>
  </si>
  <si>
    <t>        30 to 34 years</t>
  </si>
  <si>
    <t>        35 to 39 years</t>
  </si>
  <si>
    <t>        40 to 44 years</t>
  </si>
  <si>
    <t>        45 to 49 years</t>
  </si>
  <si>
    <t>        50 to 54 years</t>
  </si>
  <si>
    <t>        55 to 59 years</t>
  </si>
  <si>
    <t>        60 to 64 years</t>
  </si>
  <si>
    <t>        65 to 69 years</t>
  </si>
  <si>
    <t>        70 to 74 years</t>
  </si>
  <si>
    <t>        75 to 79 years</t>
  </si>
  <si>
    <t>        80 to 84 years</t>
  </si>
  <si>
    <t>        85 years and over</t>
  </si>
  <si>
    <t>    SELECTED AGE CATEGORIES</t>
  </si>
  <si>
    <t>        5 to 14 years</t>
  </si>
  <si>
    <t>        15 to 17 years</t>
  </si>
  <si>
    <t>        Under 18 years</t>
  </si>
  <si>
    <t>        18 to 24 years</t>
  </si>
  <si>
    <t>        15 to 44 years</t>
  </si>
  <si>
    <t>        16 years and over</t>
  </si>
  <si>
    <t>        18 years and over</t>
  </si>
  <si>
    <t>        21 years and over</t>
  </si>
  <si>
    <t>        60 years and over</t>
  </si>
  <si>
    <t>        62 years and over</t>
  </si>
  <si>
    <t>        65 years and over</t>
  </si>
  <si>
    <t>        75 years and over</t>
  </si>
  <si>
    <t>    SUMMARY INDICATORS</t>
  </si>
  <si>
    <t>        Median age (years)</t>
  </si>
  <si>
    <t>        Sex ratio (males per 100 females)</t>
  </si>
  <si>
    <t>        Age dependency ratio</t>
  </si>
  <si>
    <t>        Old-age dependency ratio</t>
  </si>
  <si>
    <t>        Child dependency ratio</t>
  </si>
  <si>
    <t>    PERCENT ALLOCATED</t>
  </si>
  <si>
    <t>        Sex</t>
  </si>
  <si>
    <t>        Age</t>
  </si>
  <si>
    <t xml:space="preserve">Source: U.S. Census Bureau, U.S. Department of Commerce. (2023). Age and Sex. American Community Survey, ACS 5-Year Estimates Subject Tables, Table S0101. </t>
  </si>
  <si>
    <t xml:space="preserve">Total: </t>
  </si>
  <si>
    <t>    Hispanic or Latino</t>
  </si>
  <si>
    <t>    Not Hispanic or Latino:</t>
  </si>
  <si>
    <t>        Population of one race:</t>
  </si>
  <si>
    <t>            White alone</t>
  </si>
  <si>
    <t>            Black or African American alone</t>
  </si>
  <si>
    <t>            American Indian and Alaska Native alone</t>
  </si>
  <si>
    <t>            Asian alone</t>
  </si>
  <si>
    <t>            Native Hawaiian and Other Pacific Islander alone</t>
  </si>
  <si>
    <t>            Some Other Race alone</t>
  </si>
  <si>
    <t>        Population of two or more races:</t>
  </si>
  <si>
    <t>            Population of two races:</t>
  </si>
  <si>
    <t>                White; Black or African American</t>
  </si>
  <si>
    <t>                White; American Indian and Alaska Native</t>
  </si>
  <si>
    <t>                White; Asian</t>
  </si>
  <si>
    <t>                White; Native Hawaiian and Other Pacific Islander</t>
  </si>
  <si>
    <t>                White; Some Other Race</t>
  </si>
  <si>
    <t>                Black or African American; American Indian and Alaska Native</t>
  </si>
  <si>
    <t>                Black or African American; Asian</t>
  </si>
  <si>
    <t>                Black or African American; Native Hawaiian and Other Pacific Islander</t>
  </si>
  <si>
    <t>                Black or African American; Some Other Race</t>
  </si>
  <si>
    <t>                American Indian and Alaska Native; Asian</t>
  </si>
  <si>
    <t>                American Indian and Alaska Native; Native Hawaiian and Other Pacific Islander</t>
  </si>
  <si>
    <t>                American Indian and Alaska Native; Some Other Race</t>
  </si>
  <si>
    <t>                Asian; Native Hawaiian and Other Pacific Islander</t>
  </si>
  <si>
    <t>                Asian; Some Other Race</t>
  </si>
  <si>
    <t>                Native Hawaiian and Other Pacific Islander; Some Other Race</t>
  </si>
  <si>
    <t>            Native Hawaiian and Other Pacific Islander; Some Other Race</t>
  </si>
  <si>
    <t>            Population of three races:</t>
  </si>
  <si>
    <t>                White; Black or African American; American Indian and Alaska Native</t>
  </si>
  <si>
    <t>                White; Black or African American; Asian</t>
  </si>
  <si>
    <t>                White; Black or African American; Native Hawaiian and Other Pacific Islander</t>
  </si>
  <si>
    <t>                White; Black or African American; Some Other Race</t>
  </si>
  <si>
    <t>                White; American Indian and Alaska Native; Asian</t>
  </si>
  <si>
    <t>                White; American Indian and Alaska Native; Native Hawaiian and Other Pacific Islander</t>
  </si>
  <si>
    <t>                White; American Indian and Alaska Native; Some Other Race</t>
  </si>
  <si>
    <t>                White; Asian; Native Hawaiian and Other Pacific Islander</t>
  </si>
  <si>
    <t>                White; Asian; Some Other Race</t>
  </si>
  <si>
    <t>                White; Native Hawaiian and Other Pacific Islander; Some Other Race</t>
  </si>
  <si>
    <t>                Black or African American; American Indian and Alaska Native; Asian</t>
  </si>
  <si>
    <t>                Black or African American; American Indian and Alaska Native; Native Hawaiian and Other Pacific Islander</t>
  </si>
  <si>
    <t>                Black or African American; American Indian and Alaska Native; Some Other Race</t>
  </si>
  <si>
    <t>                Black or African American; Asian; Native Hawaiian and Other Pacific Islander</t>
  </si>
  <si>
    <t>                Black or African American; Asian; Some Other Race</t>
  </si>
  <si>
    <t>                Black or African American; Native Hawaiian and Other Pacific Islander; Some Other Race</t>
  </si>
  <si>
    <t>                American Indian and Alaska Native; Asian; Native Hawaiian and Other Pacific Islander</t>
  </si>
  <si>
    <t>                American Indian and Alaska Native; Asian; Some Other Race</t>
  </si>
  <si>
    <t>                American Indian and Alaska Native; Native Hawaiian and Other Pacific Islander; Some Other Race</t>
  </si>
  <si>
    <t>                Asian; Native Hawaiian and Other Pacific Islander; Some Other Race</t>
  </si>
  <si>
    <t>            Population of four races:</t>
  </si>
  <si>
    <t>                White; Black or African American; American Indian and Alaska Native; Asian</t>
  </si>
  <si>
    <t>                White; Black or African American; American Indian and Alaska Native; Native Hawaiian and Other Pacific Islander</t>
  </si>
  <si>
    <t>                White; Black or African American; American Indian and Alaska Native; Some Other Race</t>
  </si>
  <si>
    <t>                White; Black or African American; Asian; Native Hawaiian and Other Pacific Islander</t>
  </si>
  <si>
    <t>                White; Black or African American; Asian; Some Other Race</t>
  </si>
  <si>
    <t>                White; Black or African American; Native Hawaiian and Other Pacific Islander; Some Other Race</t>
  </si>
  <si>
    <t>                White; American Indian and Alaska Native; Asian; Native Hawaiian and Other Pacific Islander</t>
  </si>
  <si>
    <t>                White; American Indian and Alaska Native; Asian; Some Other Race</t>
  </si>
  <si>
    <t>                White; American Indian and Alaska Native; Native Hawaiian and Other Pacific Islander; Some Other Race</t>
  </si>
  <si>
    <t>                White; Asian; Native Hawaiian and Other Pacific Islander; Some Other Race</t>
  </si>
  <si>
    <t>                Black or African American; American Indian and Alaska Native; Asian; Native Hawaiian and Other Pacific Islander</t>
  </si>
  <si>
    <t>                Black or African American; American Indian and Alaska Native; Asian; Some Other Race</t>
  </si>
  <si>
    <t>                Black or African American; American Indian and Alaska Native; Native Hawaiian and Other Pacific Islander; Some Other Race</t>
  </si>
  <si>
    <t>                Black or African American; Asian; Native Hawaiian and Other Pacific Islander; Some Other Race</t>
  </si>
  <si>
    <t>                American Indian and Alaska Native; Asian; Native Hawaiian and Other Pacific Islander; Some Other Race</t>
  </si>
  <si>
    <t>            Population of five races:</t>
  </si>
  <si>
    <t>                White; Black or African American; American Indian and Alaska Native; Asian; Native Hawaiian and Other Pacific Islander</t>
  </si>
  <si>
    <t>                White; Black or African American; American Indian and Alaska Native; Asian; Some Other Race</t>
  </si>
  <si>
    <t>                White; Black or African American; American Indian and Alaska Native; Native Hawaiian and Other Pacific Islander; Some Other Race</t>
  </si>
  <si>
    <t>                White; Black or African American; Asian; Native Hawaiian and Other Pacific Islander; Some Other Race</t>
  </si>
  <si>
    <t>                White; American Indian and Alaska Native; Asian; Native Hawaiian and Other Pacific Islander; Some Other Race</t>
  </si>
  <si>
    <t>                Black or African American; American Indian and Alaska Native; Asian; Native Hawaiian and Other Pacific Islander; Some Other Race</t>
  </si>
  <si>
    <t>            Population of six races:</t>
  </si>
  <si>
    <t>                White; Black or African American; American Indian and Alaska Native; Asian; Native Hawaiian and Other Pacific Islander; Some Other Race</t>
  </si>
  <si>
    <t xml:space="preserve">Source: U.S. Census Bureau, U.S. Department of Commerce. (2020). Race. American Community Survey, ACS 5-Year Estimates Subject Tables, Table P9. </t>
  </si>
  <si>
    <t>Population 18 to 24 years</t>
  </si>
  <si>
    <t>Less than high school graduate</t>
  </si>
  <si>
    <t>High school graduate (includes equivalency)</t>
  </si>
  <si>
    <t>Some college or associate's degree</t>
  </si>
  <si>
    <t>Bachelor's degree or higher</t>
  </si>
  <si>
    <t>Population 25 years and over</t>
  </si>
  <si>
    <t>Less than 9th grade</t>
  </si>
  <si>
    <t>9th to 12th grade, no diploma</t>
  </si>
  <si>
    <t>Some college, no degree</t>
  </si>
  <si>
    <t>Associate's degree</t>
  </si>
  <si>
    <t>Bachelor's degree</t>
  </si>
  <si>
    <t>Graduate or professional degree</t>
  </si>
  <si>
    <t>Percent high school graduate or higher</t>
  </si>
  <si>
    <t>Percent bachelor's degree or higher</t>
  </si>
  <si>
    <t>Population 25 to 34 years</t>
  </si>
  <si>
    <t>High school graduate or higher</t>
  </si>
  <si>
    <t>Population 35 to 44 years</t>
  </si>
  <si>
    <t>Population 45 to 64 years</t>
  </si>
  <si>
    <t>Population 65 years and over</t>
  </si>
  <si>
    <t>POVERTY RATE FOR THE POPULATION 25 YEARS AND OVER FOR WHOM POVERTY STATUS IS DETERMINED BY EDUCATIONAL ATTAINMENT LEVEL</t>
  </si>
  <si>
    <t>    Less than high school graduate</t>
  </si>
  <si>
    <t>    High school graduate (includes equivalency)</t>
  </si>
  <si>
    <t>    Some college or associate's degree</t>
  </si>
  <si>
    <t>    Bachelor's degree or higher</t>
  </si>
  <si>
    <t>MEDIAN EARNINGS IN THE PAST 12 MONTHS (IN 2012 INFLATION-ADJUSTED DOLLARS)</t>
  </si>
  <si>
    <t>    Population 25 years and over with earnings</t>
  </si>
  <si>
    <t>    Bachelor's degree</t>
  </si>
  <si>
    <t>    Graduate or professional degree</t>
  </si>
  <si>
    <t>PERCENT IMPUTED</t>
  </si>
  <si>
    <t>    Educational attainment</t>
  </si>
  <si>
    <t>Source: U.S. Census Bureau. (2012). EDUCATIONAL ATTAINMENT . American Community Survey, ACS 5-Year Estimates Subject Tables, Table S1501.</t>
  </si>
  <si>
    <t>AGE BY EDUCATIONAL ATTAINMENT</t>
  </si>
  <si>
    <t>    Population 18 to 24 years</t>
  </si>
  <si>
    <t>        Less than high school graduate</t>
  </si>
  <si>
    <t>        High school graduate (includes equivalency)</t>
  </si>
  <si>
    <t>        Some college or associate's degree</t>
  </si>
  <si>
    <t>        Bachelor's degree or higher</t>
  </si>
  <si>
    <t>    Population 25 years and over</t>
  </si>
  <si>
    <t>        Less than 9th grade</t>
  </si>
  <si>
    <t>        9th to 12th grade, no diploma</t>
  </si>
  <si>
    <t>        Some college, no degree</t>
  </si>
  <si>
    <t>        Associate's degree</t>
  </si>
  <si>
    <t>        Bachelor's degree</t>
  </si>
  <si>
    <t>        Graduate or professional degree</t>
  </si>
  <si>
    <t>        High school graduate or higher</t>
  </si>
  <si>
    <t>    Population 25 to 34 years</t>
  </si>
  <si>
    <t>    Population 35 to 44 years</t>
  </si>
  <si>
    <t>    Population 45 to 64 years</t>
  </si>
  <si>
    <t>    Population 65 years and over</t>
  </si>
  <si>
    <t>RACE AND HISPANIC OR LATINO ORIGIN BY EDUCATIONAL ATTAINMENT</t>
  </si>
  <si>
    <t>    White alone</t>
  </si>
  <si>
    <t>-</t>
  </si>
  <si>
    <t>    White alone, not Hispanic or Latino</t>
  </si>
  <si>
    <t>    Black alone</t>
  </si>
  <si>
    <t>    American Indian or Alaska Native alone</t>
  </si>
  <si>
    <t>    Asian alone</t>
  </si>
  <si>
    <t>    Native Hawaiian and Other Pacific Islander alone</t>
  </si>
  <si>
    <t>    Some other race alone</t>
  </si>
  <si>
    <t>    Two or more races</t>
  </si>
  <si>
    <t>    Hispanic or Latino Origin</t>
  </si>
  <si>
    <t>MEDIAN EARNINGS IN THE PAST 12 MONTHS (IN 2023 INFLATION-ADJUSTED DOLLARS)</t>
  </si>
  <si>
    <t>Total Estimate</t>
  </si>
  <si>
    <t>Percent Estimate</t>
  </si>
  <si>
    <t>Percent of specified language speakers!!Speak English only or speak English "very well"!!Estimate</t>
  </si>
  <si>
    <t>Percent of specified language speakers!!Percent speak English only or speak English "very well"!!Estimate</t>
  </si>
  <si>
    <t>Percent of specified language speakers!!Speak English  less than "very well"!!Estimate</t>
  </si>
  <si>
    <t>Percent of specified language speakers!!Percent speak English less than "very well"!!Estimate</t>
  </si>
  <si>
    <t>Population 5 years and over</t>
  </si>
  <si>
    <t>    Speak only English</t>
  </si>
  <si>
    <t>    Speak a language other than English</t>
  </si>
  <si>
    <t>    SPEAK A LANGUAGE OTHER THAN ENGLISH</t>
  </si>
  <si>
    <t>        Spanish</t>
  </si>
  <si>
    <t>            5 to 17 years old</t>
  </si>
  <si>
    <t>            18 to 64 years old</t>
  </si>
  <si>
    <t>            65 years old and over</t>
  </si>
  <si>
    <t>        Other Indo-European languages</t>
  </si>
  <si>
    <t>        Asian and Pacific Island languages</t>
  </si>
  <si>
    <t>        Other languages</t>
  </si>
  <si>
    <t>CITIZENS 18 YEARS AND OVER</t>
  </si>
  <si>
    <t>    All citizens 18 years old and over</t>
  </si>
  <si>
    <t>        Speak only English</t>
  </si>
  <si>
    <t>        Speak a language other than English</t>
  </si>
  <si>
    <t>            Spanish</t>
  </si>
  <si>
    <t>            Other languages</t>
  </si>
  <si>
    <t>Source: U.S. Census Bureau, U.S. Department of Commerce. (2023). Language Spoken at Home. American Community Survey, ACS 5-Year Estimates Subject Tables, Table S1601.</t>
  </si>
  <si>
    <t>Total civilian noninstitutionalized population</t>
  </si>
  <si>
    <t>    SEX</t>
  </si>
  <si>
    <t>        Male</t>
  </si>
  <si>
    <t>        Female</t>
  </si>
  <si>
    <t>    RACE AND HISPANIC OR LATINO ORIGIN</t>
  </si>
  <si>
    <t>        White alone</t>
  </si>
  <si>
    <t>        Black or African American alone</t>
  </si>
  <si>
    <t>        American Indian and Alaska Native alone</t>
  </si>
  <si>
    <t>        Asian alone</t>
  </si>
  <si>
    <t>        Native Hawaiian and Other Pacific Islander alone</t>
  </si>
  <si>
    <t>        Some other race alone</t>
  </si>
  <si>
    <t>        Two or more races</t>
  </si>
  <si>
    <t>        White alone, not Hispanic or Latino</t>
  </si>
  <si>
    <t>        Hispanic or Latino (of any race)</t>
  </si>
  <si>
    <t>        5 to 17 years</t>
  </si>
  <si>
    <t>        18 to 34 years</t>
  </si>
  <si>
    <t>        35 to 64 years</t>
  </si>
  <si>
    <t>        65 to 74 years</t>
  </si>
  <si>
    <t>    DISABILITY TYPE BY DETAILED AGE</t>
  </si>
  <si>
    <t>        With a hearing difficulty</t>
  </si>
  <si>
    <t>            Population under 18 years</t>
  </si>
  <si>
    <t>                Population under 5 years</t>
  </si>
  <si>
    <t>                Population 5 to 17 years</t>
  </si>
  <si>
    <t>            Population 18 to 64 years</t>
  </si>
  <si>
    <t>                Population 18 to 34 years</t>
  </si>
  <si>
    <t>                Population 35 to 64 years</t>
  </si>
  <si>
    <t>            Population 65 years and over</t>
  </si>
  <si>
    <t>                Population 65 to 74 years</t>
  </si>
  <si>
    <t>                Population 75 years and over</t>
  </si>
  <si>
    <t>        With a vision difficulty</t>
  </si>
  <si>
    <t>        With a cognitive difficulty</t>
  </si>
  <si>
    <t>        With an ambulatory difficulty</t>
  </si>
  <si>
    <t>        With a self-care difficulty</t>
  </si>
  <si>
    <t>        With an independent living difficulty</t>
  </si>
  <si>
    <t>Source: U.S. Census Bureau, U.S. Department of Commerce. (2023). Disability Characteristics. American Community Survey, ACS 5-Year Estimates Subject Tables, Table S1810.</t>
  </si>
  <si>
    <t>Geography Name</t>
  </si>
  <si>
    <t>Year</t>
  </si>
  <si>
    <t>Low Income Individuals</t>
  </si>
  <si>
    <t>All Individuals</t>
  </si>
  <si>
    <t>Share of Low-income Individuals</t>
  </si>
  <si>
    <t>Source:  U.S. Census Bureau, U.S. Department of Commerce. (2012 - 2022) Amercian Community Survey S1701 | Poverty Status in the Past 12 Months</t>
  </si>
  <si>
    <t>Texas</t>
  </si>
  <si>
    <t xml:space="preserve"> </t>
  </si>
  <si>
    <t xml:space="preserve">**Fill in the chart below and then find your percentage.  Use the next tab to see what two numbers you need. </t>
  </si>
  <si>
    <t>Category</t>
  </si>
  <si>
    <t>SOC</t>
  </si>
  <si>
    <t>Description</t>
  </si>
  <si>
    <t>Typical Entry Level Education</t>
  </si>
  <si>
    <t>Work Experience Required</t>
  </si>
  <si>
    <t>Typical On-The-Job Training</t>
  </si>
  <si>
    <t>Less than High School</t>
  </si>
  <si>
    <t>High School</t>
  </si>
  <si>
    <t>Postsecondary nondegree award</t>
  </si>
  <si>
    <t>Graduate degree</t>
  </si>
  <si>
    <t>No work experience</t>
  </si>
  <si>
    <t>Up to 1 year</t>
  </si>
  <si>
    <t>1 to 4 years</t>
  </si>
  <si>
    <t>4 to 8 years</t>
  </si>
  <si>
    <t>8 years or more</t>
  </si>
  <si>
    <t>None</t>
  </si>
  <si>
    <t>Short-term</t>
  </si>
  <si>
    <t>Moderate-term</t>
  </si>
  <si>
    <t>Long-term</t>
  </si>
  <si>
    <t>Jobs (2023)</t>
  </si>
  <si>
    <t>Resident Workers (2023)</t>
  </si>
  <si>
    <t>Avg. Monthly Turnover Rate (2023)</t>
  </si>
  <si>
    <t>Jobs Perc. Change (2013-2023)</t>
  </si>
  <si>
    <t>Jobs Projected Perc. Change (2023-2028)</t>
  </si>
  <si>
    <t>10th Pct. Earnings</t>
  </si>
  <si>
    <t>25th Pct. Earnings</t>
  </si>
  <si>
    <t>50th Pct. Earnings</t>
  </si>
  <si>
    <t>75th Pct. Earnings</t>
  </si>
  <si>
    <t>90th Pct. Earnings</t>
  </si>
  <si>
    <t>Female</t>
  </si>
  <si>
    <t>Male</t>
  </si>
  <si>
    <t>Under 25</t>
  </si>
  <si>
    <t>25 to 34</t>
  </si>
  <si>
    <t>35 to 44</t>
  </si>
  <si>
    <t>45 to 54</t>
  </si>
  <si>
    <t>55 to 64</t>
  </si>
  <si>
    <t>Over 64</t>
  </si>
  <si>
    <t>White</t>
  </si>
  <si>
    <t>Hispanic</t>
  </si>
  <si>
    <t>Black</t>
  </si>
  <si>
    <t>Asian</t>
  </si>
  <si>
    <t>All Other</t>
  </si>
  <si>
    <t>Completions (2023)</t>
  </si>
  <si>
    <t>Cumulative Completions (2013-2023)</t>
  </si>
  <si>
    <t xml:space="preserve">Job Postings </t>
  </si>
  <si>
    <t>Percentage of Postings</t>
  </si>
  <si>
    <t>Rank</t>
  </si>
  <si>
    <t>Total</t>
  </si>
  <si>
    <t>00-0000</t>
  </si>
  <si>
    <t>Construction, Installation, &amp; Support</t>
  </si>
  <si>
    <t>53-7062</t>
  </si>
  <si>
    <t>43-4051</t>
  </si>
  <si>
    <t>53-3032</t>
  </si>
  <si>
    <t>51-2098</t>
  </si>
  <si>
    <t>47-2061</t>
  </si>
  <si>
    <t>47-1011</t>
  </si>
  <si>
    <t>49-1011</t>
  </si>
  <si>
    <t>51-9061</t>
  </si>
  <si>
    <t>47-2073</t>
  </si>
  <si>
    <t>51-4121</t>
  </si>
  <si>
    <t>51-2028</t>
  </si>
  <si>
    <t>49-2022</t>
  </si>
  <si>
    <t>49-9051</t>
  </si>
  <si>
    <t>49-9052</t>
  </si>
  <si>
    <t>47-3013</t>
  </si>
  <si>
    <t>47-5022</t>
  </si>
  <si>
    <t>47-5023</t>
  </si>
  <si>
    <t>43-2021</t>
  </si>
  <si>
    <t>Skilled Technicians</t>
  </si>
  <si>
    <t>47-2111</t>
  </si>
  <si>
    <t>49-3042</t>
  </si>
  <si>
    <t>47-4011</t>
  </si>
  <si>
    <t>39-1022</t>
  </si>
  <si>
    <t>17-3011</t>
  </si>
  <si>
    <t>17-3029</t>
  </si>
  <si>
    <t>17-3031</t>
  </si>
  <si>
    <t>17-3012</t>
  </si>
  <si>
    <t>17-3019</t>
  </si>
  <si>
    <t>49-2021</t>
  </si>
  <si>
    <t>Project Designers &amp; Specialists</t>
  </si>
  <si>
    <t>15-1252</t>
  </si>
  <si>
    <t>41-3091</t>
  </si>
  <si>
    <t>13-1199</t>
  </si>
  <si>
    <t>13-1082</t>
  </si>
  <si>
    <t>11-9021</t>
  </si>
  <si>
    <t>17-2051</t>
  </si>
  <si>
    <t>15-1244</t>
  </si>
  <si>
    <t>13-1051</t>
  </si>
  <si>
    <t>15-1253</t>
  </si>
  <si>
    <t>17-2071</t>
  </si>
  <si>
    <t>15-1241</t>
  </si>
  <si>
    <t>19-5011</t>
  </si>
  <si>
    <t>17-2072</t>
  </si>
  <si>
    <t>11-9179</t>
  </si>
  <si>
    <t>19-5012</t>
  </si>
  <si>
    <t>Sources: US Bureau of Labor Statistics; Lightcast 2024.3; TIP Strategies, Inc.</t>
  </si>
  <si>
    <t>Sources: US Department of Labor, Education and Training Administration, Occupation Information Network (O*NET) version 29; TIP Strategies, Inc.</t>
  </si>
  <si>
    <t>Sources: US Bureau of Labor Statistics; Lightcast 2024.3; National Center for Education Statistics (NCES), Integrated Postsecondary Education Data System (IPEDS); US Department of Labor, Registered Apprenticeship Partners Information Database System (RAPIDS); Texas Education Agency (TEA); TIP Strategies, Inc.
Notes: Apprenticeships include new, actively training , and completed apprentices in the year indicated.</t>
  </si>
  <si>
    <t>Middle Rio Grande Development Council</t>
  </si>
  <si>
    <t>Kinney County, TX</t>
  </si>
  <si>
    <t>Exhibit 1:Kinney County Population by Age and Sex</t>
  </si>
  <si>
    <t>Kinney County, Texas!!Total!!Estimate</t>
  </si>
  <si>
    <t>Kinney County, Texas!!Percent!!Estimate</t>
  </si>
  <si>
    <t>Kinney County, Texas!!Male!!Estimate</t>
  </si>
  <si>
    <t>Kinney County, Texas!!Percent Male!!Estimate</t>
  </si>
  <si>
    <t>Kinney County, Texas!!Female!!Estimate</t>
  </si>
  <si>
    <t>Kinney County, Texas!!Percent Female!!Estimate</t>
  </si>
  <si>
    <t>Exhibit 2: Kinney County, Race and Ethnicity</t>
  </si>
  <si>
    <t>Kinney County, Texas</t>
  </si>
  <si>
    <t>Exhibit 3.1:  Kinney County, Age by Educational Attainment, 2012</t>
  </si>
  <si>
    <t>Exhibit 3.2: Kinney County, Age by Educational Attainment, 2023</t>
  </si>
  <si>
    <t>Exhibit 4: Kinney County, Languages Spoken at Home</t>
  </si>
  <si>
    <t>Exhibit 5: Kinney County, Percent with a Disability Estimate</t>
  </si>
  <si>
    <t>Kinney County, Texas!!With a disability!!Estimate</t>
  </si>
  <si>
    <t>Kinney County, Texas!!Percent with a disability!!Estimate</t>
  </si>
  <si>
    <t>Exhibit 6: Covered Populations, Kinney County</t>
  </si>
  <si>
    <t>Covered Population</t>
  </si>
  <si>
    <t>Kinney County</t>
  </si>
  <si>
    <t>Incarcerated</t>
  </si>
  <si>
    <t>Population in households lacking fixed broadband availability</t>
  </si>
  <si>
    <t>Source: Source: Texas Digital Opportunity Survey (2023)</t>
  </si>
  <si>
    <t>Covered Populations by Geography (Statewide)</t>
  </si>
  <si>
    <t>Population Group</t>
  </si>
  <si>
    <t>Share of Population</t>
  </si>
  <si>
    <t>Individuals living with disabilities</t>
  </si>
  <si>
    <t>Individuals with English proficiency</t>
  </si>
  <si>
    <t>Low-income households</t>
  </si>
  <si>
    <t>Racial or ethnic minorities</t>
  </si>
  <si>
    <t>Age 60+</t>
  </si>
  <si>
    <t>Veterans</t>
  </si>
  <si>
    <t>Number of Individuals</t>
  </si>
  <si>
    <t>Kinney  County, Texas</t>
  </si>
  <si>
    <t>Low-income householdse</t>
  </si>
  <si>
    <t>Source: Texas Digital Opportunity Survey (2023)</t>
  </si>
  <si>
    <t>Exhibit 7: Kinney County, Household Income and Internet Costs</t>
  </si>
  <si>
    <t>Household Income Compared to Internet Costs</t>
  </si>
  <si>
    <t>Median Income</t>
  </si>
  <si>
    <t>Median Cost of Internet Plans for the Geography</t>
  </si>
  <si>
    <t>$14/mo.</t>
  </si>
  <si>
    <t>$79/mo.</t>
  </si>
  <si>
    <t>Source: Texas Digital Opportunity Survey (2023)</t>
  </si>
  <si>
    <t xml:space="preserve">Share of Households with a Smartphone only </t>
  </si>
  <si>
    <t>Type of Device and Internet Service</t>
  </si>
  <si>
    <t>Households</t>
  </si>
  <si>
    <t>Share of Households</t>
  </si>
  <si>
    <t>One or more devices with High Speed Internet Subscription</t>
  </si>
  <si>
    <t>Smartphone Only with High Speed Internet Subscription</t>
  </si>
  <si>
    <t>Exhibit 9: Low-Income Individuals by Estimated Totals for Kinney County (2012-2022)</t>
  </si>
  <si>
    <t>Kinney</t>
  </si>
  <si>
    <t/>
  </si>
  <si>
    <t>Laborers &amp; Material Movers, Hand</t>
  </si>
  <si>
    <t>No formal educational credential</t>
  </si>
  <si>
    <t>Short-term on-the-job training</t>
  </si>
  <si>
    <t>Customer Service Representatives</t>
  </si>
  <si>
    <t>High school diploma or equivalent</t>
  </si>
  <si>
    <t>Heavy &amp; Tractor-Trailer Truck Drivers</t>
  </si>
  <si>
    <t>Miscellaneous Assemblers &amp; Fabricators</t>
  </si>
  <si>
    <t>Moderate-term on-the-job training</t>
  </si>
  <si>
    <t>Construction Laborers</t>
  </si>
  <si>
    <t>First-Line Supervisors—Construction &amp; Extraction</t>
  </si>
  <si>
    <t>5 years or more</t>
  </si>
  <si>
    <t>First-Line Supervisors—Mechanics &amp; Repairers</t>
  </si>
  <si>
    <t>Less than 5 years</t>
  </si>
  <si>
    <t>Inspectors, Testers, Sorters, Samplers, &amp; Weighers</t>
  </si>
  <si>
    <t>Construction Equipment Operators</t>
  </si>
  <si>
    <t>Welders, Cutters, Solderers, &amp; Brazers</t>
  </si>
  <si>
    <t>Electrical, Electronic, &amp; Electromechanical Assemblers</t>
  </si>
  <si>
    <t>Telecom Equipment Installers &amp; Repairers</t>
  </si>
  <si>
    <t>Electrical Power-Line Installers &amp; Repairers</t>
  </si>
  <si>
    <t>Long-term on-the-job training</t>
  </si>
  <si>
    <t>Telecommunications Line Installers &amp; Repairers</t>
  </si>
  <si>
    <t>Helpers—Electricians</t>
  </si>
  <si>
    <t>Excavating &amp; Loading Machine Operators, Surface</t>
  </si>
  <si>
    <t>Earth Drillers, Except Oil &amp; Gas</t>
  </si>
  <si>
    <t>Telephone Operators</t>
  </si>
  <si>
    <t>Electricians</t>
  </si>
  <si>
    <t>Apprenticeship</t>
  </si>
  <si>
    <t>Mobile Heavy Equipment Mechanics, Except Engines</t>
  </si>
  <si>
    <t>Construction &amp; Building Inspectors</t>
  </si>
  <si>
    <t>First-Line Supervisors—Personal Service Workers</t>
  </si>
  <si>
    <t>Architectural &amp; Civil Drafters</t>
  </si>
  <si>
    <t>Engineering Technicians, Except Drafters, All Other</t>
  </si>
  <si>
    <t>Surveying &amp; Mapping Technicians</t>
  </si>
  <si>
    <t>Electrical &amp; Electronics Drafters</t>
  </si>
  <si>
    <t>Drafters, All Other</t>
  </si>
  <si>
    <t>Radio Tower Equipment Installers &amp; Repairers</t>
  </si>
  <si>
    <t>Software Developers</t>
  </si>
  <si>
    <t>Sales Reps, Miscellaneous Services</t>
  </si>
  <si>
    <t>Business Operations Specialists, All Other</t>
  </si>
  <si>
    <t>Project Management Specialists</t>
  </si>
  <si>
    <t>Construction Managers</t>
  </si>
  <si>
    <t>Civil Engineers</t>
  </si>
  <si>
    <t>Network &amp; Computer Systems Administrators</t>
  </si>
  <si>
    <t>Cost Estimators</t>
  </si>
  <si>
    <t>Software Quality Assurance Analysts &amp; Testers</t>
  </si>
  <si>
    <t>Electrical Engineers</t>
  </si>
  <si>
    <t>Computer Network Architects</t>
  </si>
  <si>
    <t>Occupational Health &amp; Safety Specialists</t>
  </si>
  <si>
    <t>Electronics Engineers, Except Computer</t>
  </si>
  <si>
    <t>Personal Service Managers, All Other</t>
  </si>
  <si>
    <t>Occupational Health &amp; Safety Technicians</t>
  </si>
  <si>
    <t>Exhibit 1: Kinney County Population by Age and Sex</t>
  </si>
  <si>
    <t>Exhibit 3.1: Kinney County, Age by Educational Attainment, 2012</t>
  </si>
  <si>
    <t>Exhibit 6.1: Covered Populations, Kinney County</t>
  </si>
  <si>
    <t>Exhibit 6.2: Covered Populations, Kinney County</t>
  </si>
  <si>
    <t>Kinney County TAP Report</t>
  </si>
  <si>
    <t>Exhibit 33: Distribution of Broadband Occupations by Category and Typical Educational Requirements Nationally</t>
  </si>
  <si>
    <t>Exhibit 36: Baseline Analysis for Broadband Occupations in the Middle Rio Grande Development Council Region</t>
  </si>
  <si>
    <t>Exhibit 39: Kinney County Broadband Workforce Occupations with at least 10 jobs in 2023</t>
  </si>
  <si>
    <t>Region</t>
  </si>
  <si>
    <t>Apprentices Training in Region (2023)</t>
  </si>
  <si>
    <t>Apprentices Living in Region (2023)</t>
  </si>
  <si>
    <t>CTE Learners (2020-2021)</t>
  </si>
  <si>
    <t>CTE Completers (2020-2021)</t>
  </si>
  <si>
    <t>Sources: US Bureau of Labor Statistics; Lightcast 2024.3; TIP Strategies, Inc.
Notes: Job postings are for the occupations in the broadband category within the Utilities (NAICS 22), Construction (NAICS 23), and Informaion (NAICS 51) industry sectors. These include non-staffing, unique, newly posted job postings for full-time, part-time, and flexible positions, excluding internships, in the previous four years. Previous five years refers to January 2020-December 2024 for the Middle Rio Grande Development Council.</t>
  </si>
  <si>
    <t>End of worksheet</t>
  </si>
  <si>
    <t>End / Start of Table</t>
  </si>
  <si>
    <t>no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</si>
</sst>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_(* #,##0_);_(* \(#,##0\);_(* &quot;-&quot;??_);_(@_)"/>
    <numFmt numFmtId="166" formatCode="&quot;$&quot;#,##0"/>
  </numFmts>
  <fonts count="52" x14ac:knownFonts="1">
    <font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0"/>
      <color rgb="FF006100"/>
      <name val="Aptos Narrow"/>
      <family val="2"/>
      <scheme val="minor"/>
    </font>
    <font>
      <sz val="10"/>
      <color rgb="FF9C0006"/>
      <name val="Aptos Narrow"/>
      <family val="2"/>
      <scheme val="minor"/>
    </font>
    <font>
      <sz val="10"/>
      <color rgb="FF9C5700"/>
      <name val="Aptos Narrow"/>
      <family val="2"/>
      <scheme val="minor"/>
    </font>
    <font>
      <sz val="10"/>
      <color rgb="FF3F3F76"/>
      <name val="Aptos Narrow"/>
      <family val="2"/>
      <scheme val="minor"/>
    </font>
    <font>
      <b/>
      <sz val="10"/>
      <color rgb="FF3F3F3F"/>
      <name val="Aptos Narrow"/>
      <family val="2"/>
      <scheme val="minor"/>
    </font>
    <font>
      <b/>
      <sz val="10"/>
      <color rgb="FFFA7D00"/>
      <name val="Aptos Narrow"/>
      <family val="2"/>
      <scheme val="minor"/>
    </font>
    <font>
      <sz val="10"/>
      <color rgb="FFFA7D00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sz val="10"/>
      <color rgb="FFFF0000"/>
      <name val="Aptos Narrow"/>
      <family val="2"/>
      <scheme val="minor"/>
    </font>
    <font>
      <i/>
      <sz val="10"/>
      <color rgb="FF7F7F7F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0"/>
      <name val="Aptos Narrow"/>
      <family val="2"/>
      <scheme val="minor"/>
    </font>
    <font>
      <sz val="11"/>
      <color rgb="FF000000"/>
      <name val="Calibri"/>
      <family val="2"/>
    </font>
    <font>
      <u/>
      <sz val="10"/>
      <color theme="10"/>
      <name val="Aptos Narrow"/>
      <family val="2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0"/>
      <color theme="1"/>
      <name val="Times New Roman"/>
      <family val="1"/>
    </font>
    <font>
      <u/>
      <sz val="10"/>
      <color theme="10"/>
      <name val="Times New Roman"/>
      <family val="1"/>
    </font>
    <font>
      <b/>
      <sz val="14"/>
      <color theme="1"/>
      <name val="Times New Roman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sz val="8"/>
      <color rgb="FFFF0000"/>
      <name val="Times New Roman"/>
      <family val="1"/>
    </font>
    <font>
      <b/>
      <sz val="11"/>
      <color theme="1"/>
      <name val="Times New Roman"/>
      <family val="1"/>
    </font>
    <font>
      <b/>
      <u/>
      <sz val="11"/>
      <color theme="10"/>
      <name val="Times New Roman"/>
      <family val="1"/>
    </font>
    <font>
      <u/>
      <sz val="11"/>
      <color theme="10"/>
      <name val="Times New Roman"/>
      <family val="1"/>
    </font>
    <font>
      <b/>
      <sz val="11"/>
      <color rgb="FFFFFFFF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  <font>
      <u/>
      <sz val="14"/>
      <color theme="10"/>
      <name val="Times New Roman"/>
      <family val="1"/>
    </font>
    <font>
      <u/>
      <sz val="10"/>
      <color theme="10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rgb="FFFFFFFF"/>
      <name val="Times New Roman"/>
      <family val="1"/>
    </font>
    <font>
      <b/>
      <sz val="11"/>
      <color rgb="FFFFFFFF"/>
      <name val="Times New Roman"/>
      <family val="1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b/>
      <sz val="11"/>
      <name val="Aptos Narrow"/>
      <family val="2"/>
      <scheme val="minor"/>
    </font>
    <font>
      <sz val="10"/>
      <color theme="0"/>
      <name val="Times New Roman"/>
      <family val="1"/>
    </font>
    <font>
      <sz val="11"/>
      <color theme="0"/>
      <name val="Times New Roman"/>
      <family val="1"/>
    </font>
    <font>
      <sz val="11"/>
      <color theme="0"/>
      <name val="Aptos Narrow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0000"/>
        <bgColor rgb="FF000000"/>
      </patternFill>
    </fill>
    <fill>
      <patternFill patternType="solid">
        <fgColor rgb="FFD9D9D9"/>
        <bgColor rgb="FFD9D9D9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D9D9D9"/>
        <bgColor rgb="FF000000"/>
      </patternFill>
    </fill>
  </fills>
  <borders count="3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1">
    <xf numFmtId="0" fontId="0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19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19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19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19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19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59">
    <xf numFmtId="0" fontId="0" fillId="0" borderId="0" xfId="0"/>
    <xf numFmtId="0" fontId="2" fillId="0" borderId="0" xfId="43"/>
    <xf numFmtId="0" fontId="20" fillId="0" borderId="0" xfId="43" applyFont="1"/>
    <xf numFmtId="0" fontId="23" fillId="0" borderId="0" xfId="0" applyFont="1"/>
    <xf numFmtId="3" fontId="23" fillId="0" borderId="0" xfId="0" applyNumberFormat="1" applyFont="1"/>
    <xf numFmtId="10" fontId="23" fillId="0" borderId="0" xfId="0" applyNumberFormat="1" applyFont="1"/>
    <xf numFmtId="10" fontId="23" fillId="0" borderId="0" xfId="42" applyNumberFormat="1" applyFont="1"/>
    <xf numFmtId="0" fontId="27" fillId="0" borderId="0" xfId="0" applyFont="1"/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10" fontId="29" fillId="0" borderId="0" xfId="0" applyNumberFormat="1" applyFont="1" applyAlignment="1">
      <alignment horizontal="center" vertical="center"/>
    </xf>
    <xf numFmtId="0" fontId="29" fillId="0" borderId="0" xfId="0" applyFont="1"/>
    <xf numFmtId="0" fontId="31" fillId="0" borderId="0" xfId="43" applyFont="1"/>
    <xf numFmtId="0" fontId="22" fillId="0" borderId="0" xfId="43" applyFont="1"/>
    <xf numFmtId="9" fontId="23" fillId="0" borderId="0" xfId="44" applyFont="1" applyFill="1"/>
    <xf numFmtId="9" fontId="22" fillId="0" borderId="0" xfId="42" applyFont="1"/>
    <xf numFmtId="9" fontId="23" fillId="0" borderId="0" xfId="44" applyFont="1"/>
    <xf numFmtId="164" fontId="23" fillId="0" borderId="0" xfId="42" applyNumberFormat="1" applyFont="1"/>
    <xf numFmtId="9" fontId="23" fillId="0" borderId="0" xfId="42" applyFont="1"/>
    <xf numFmtId="40" fontId="23" fillId="0" borderId="0" xfId="42" applyNumberFormat="1" applyFont="1"/>
    <xf numFmtId="164" fontId="23" fillId="0" borderId="0" xfId="0" applyNumberFormat="1" applyFont="1"/>
    <xf numFmtId="164" fontId="25" fillId="0" borderId="0" xfId="42" applyNumberFormat="1" applyFont="1"/>
    <xf numFmtId="0" fontId="34" fillId="33" borderId="0" xfId="43" applyFont="1" applyFill="1"/>
    <xf numFmtId="9" fontId="35" fillId="35" borderId="0" xfId="42" applyFont="1" applyFill="1"/>
    <xf numFmtId="0" fontId="36" fillId="34" borderId="0" xfId="43" applyFont="1" applyFill="1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3" fontId="0" fillId="0" borderId="0" xfId="0" applyNumberFormat="1" applyAlignment="1">
      <alignment wrapText="1"/>
    </xf>
    <xf numFmtId="10" fontId="0" fillId="0" borderId="0" xfId="0" applyNumberFormat="1" applyAlignment="1">
      <alignment wrapText="1"/>
    </xf>
    <xf numFmtId="10" fontId="0" fillId="0" borderId="0" xfId="0" applyNumberFormat="1"/>
    <xf numFmtId="0" fontId="0" fillId="0" borderId="0" xfId="0" applyAlignment="1">
      <alignment horizontal="right" wrapText="1"/>
    </xf>
    <xf numFmtId="3" fontId="0" fillId="0" borderId="0" xfId="0" applyNumberFormat="1"/>
    <xf numFmtId="164" fontId="0" fillId="0" borderId="0" xfId="0" applyNumberFormat="1"/>
    <xf numFmtId="164" fontId="0" fillId="0" borderId="0" xfId="42" applyNumberFormat="1" applyFont="1"/>
    <xf numFmtId="0" fontId="0" fillId="0" borderId="10" xfId="0" applyBorder="1"/>
    <xf numFmtId="0" fontId="40" fillId="0" borderId="11" xfId="0" applyFont="1" applyBorder="1" applyAlignment="1">
      <alignment vertical="top" wrapText="1"/>
    </xf>
    <xf numFmtId="0" fontId="40" fillId="0" borderId="12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41" fillId="0" borderId="0" xfId="0" applyFont="1"/>
    <xf numFmtId="164" fontId="0" fillId="0" borderId="10" xfId="42" applyNumberFormat="1" applyFont="1" applyBorder="1"/>
    <xf numFmtId="164" fontId="0" fillId="0" borderId="0" xfId="42" applyNumberFormat="1" applyFont="1" applyBorder="1"/>
    <xf numFmtId="165" fontId="0" fillId="0" borderId="0" xfId="49" applyNumberFormat="1" applyFont="1" applyBorder="1"/>
    <xf numFmtId="3" fontId="0" fillId="0" borderId="0" xfId="42" applyNumberFormat="1" applyFont="1" applyBorder="1"/>
    <xf numFmtId="49" fontId="0" fillId="0" borderId="0" xfId="0" applyNumberFormat="1"/>
    <xf numFmtId="0" fontId="37" fillId="0" borderId="0" xfId="45" applyFont="1"/>
    <xf numFmtId="10" fontId="0" fillId="0" borderId="0" xfId="0" applyNumberFormat="1" applyAlignment="1">
      <alignment horizontal="right" wrapText="1"/>
    </xf>
    <xf numFmtId="0" fontId="23" fillId="0" borderId="0" xfId="0" applyFont="1" applyAlignment="1">
      <alignment horizontal="right"/>
    </xf>
    <xf numFmtId="0" fontId="42" fillId="0" borderId="0" xfId="0" applyFont="1"/>
    <xf numFmtId="0" fontId="21" fillId="0" borderId="0" xfId="45"/>
    <xf numFmtId="0" fontId="43" fillId="33" borderId="17" xfId="0" applyFont="1" applyFill="1" applyBorder="1" applyAlignment="1">
      <alignment horizontal="center"/>
    </xf>
    <xf numFmtId="0" fontId="44" fillId="33" borderId="18" xfId="0" applyFont="1" applyFill="1" applyBorder="1" applyAlignment="1">
      <alignment horizontal="center"/>
    </xf>
    <xf numFmtId="0" fontId="43" fillId="33" borderId="19" xfId="0" applyFont="1" applyFill="1" applyBorder="1" applyAlignment="1">
      <alignment horizontal="center"/>
    </xf>
    <xf numFmtId="0" fontId="45" fillId="34" borderId="17" xfId="0" applyFont="1" applyFill="1" applyBorder="1"/>
    <xf numFmtId="10" fontId="45" fillId="34" borderId="18" xfId="0" applyNumberFormat="1" applyFont="1" applyFill="1" applyBorder="1"/>
    <xf numFmtId="10" fontId="45" fillId="34" borderId="19" xfId="0" applyNumberFormat="1" applyFont="1" applyFill="1" applyBorder="1"/>
    <xf numFmtId="0" fontId="45" fillId="0" borderId="17" xfId="0" applyFont="1" applyBorder="1"/>
    <xf numFmtId="10" fontId="45" fillId="0" borderId="18" xfId="0" applyNumberFormat="1" applyFont="1" applyBorder="1"/>
    <xf numFmtId="10" fontId="45" fillId="0" borderId="19" xfId="0" applyNumberFormat="1" applyFont="1" applyBorder="1"/>
    <xf numFmtId="0" fontId="45" fillId="0" borderId="0" xfId="0" applyFont="1"/>
    <xf numFmtId="0" fontId="43" fillId="33" borderId="0" xfId="0" applyFont="1" applyFill="1"/>
    <xf numFmtId="0" fontId="43" fillId="33" borderId="20" xfId="0" applyFont="1" applyFill="1" applyBorder="1"/>
    <xf numFmtId="0" fontId="45" fillId="34" borderId="0" xfId="0" applyFont="1" applyFill="1"/>
    <xf numFmtId="0" fontId="45" fillId="34" borderId="20" xfId="0" applyFont="1" applyFill="1" applyBorder="1"/>
    <xf numFmtId="0" fontId="45" fillId="0" borderId="20" xfId="0" applyFont="1" applyBorder="1"/>
    <xf numFmtId="0" fontId="43" fillId="33" borderId="17" xfId="0" applyFont="1" applyFill="1" applyBorder="1"/>
    <xf numFmtId="0" fontId="43" fillId="33" borderId="18" xfId="0" applyFont="1" applyFill="1" applyBorder="1"/>
    <xf numFmtId="0" fontId="43" fillId="33" borderId="21" xfId="0" applyFont="1" applyFill="1" applyBorder="1"/>
    <xf numFmtId="0" fontId="45" fillId="34" borderId="18" xfId="0" applyFont="1" applyFill="1" applyBorder="1"/>
    <xf numFmtId="0" fontId="45" fillId="34" borderId="21" xfId="0" applyFont="1" applyFill="1" applyBorder="1"/>
    <xf numFmtId="0" fontId="45" fillId="0" borderId="18" xfId="0" applyFont="1" applyBorder="1"/>
    <xf numFmtId="0" fontId="45" fillId="0" borderId="21" xfId="0" applyFont="1" applyBorder="1"/>
    <xf numFmtId="0" fontId="44" fillId="33" borderId="18" xfId="0" applyFont="1" applyFill="1" applyBorder="1"/>
    <xf numFmtId="0" fontId="43" fillId="33" borderId="19" xfId="0" applyFont="1" applyFill="1" applyBorder="1"/>
    <xf numFmtId="0" fontId="45" fillId="34" borderId="17" xfId="0" applyFont="1" applyFill="1" applyBorder="1" applyAlignment="1">
      <alignment horizontal="center"/>
    </xf>
    <xf numFmtId="0" fontId="45" fillId="34" borderId="18" xfId="0" applyFont="1" applyFill="1" applyBorder="1" applyAlignment="1">
      <alignment horizontal="center"/>
    </xf>
    <xf numFmtId="0" fontId="45" fillId="34" borderId="19" xfId="0" applyFont="1" applyFill="1" applyBorder="1" applyAlignment="1">
      <alignment horizontal="center"/>
    </xf>
    <xf numFmtId="6" fontId="45" fillId="0" borderId="18" xfId="0" applyNumberFormat="1" applyFont="1" applyBorder="1" applyAlignment="1">
      <alignment horizontal="right"/>
    </xf>
    <xf numFmtId="0" fontId="45" fillId="0" borderId="19" xfId="0" applyFont="1" applyBorder="1"/>
    <xf numFmtId="0" fontId="45" fillId="34" borderId="23" xfId="0" applyFont="1" applyFill="1" applyBorder="1"/>
    <xf numFmtId="6" fontId="45" fillId="36" borderId="24" xfId="0" applyNumberFormat="1" applyFont="1" applyFill="1" applyBorder="1" applyAlignment="1">
      <alignment horizontal="right"/>
    </xf>
    <xf numFmtId="0" fontId="45" fillId="34" borderId="25" xfId="0" applyFont="1" applyFill="1" applyBorder="1"/>
    <xf numFmtId="0" fontId="45" fillId="36" borderId="26" xfId="0" applyFont="1" applyFill="1" applyBorder="1" applyAlignment="1">
      <alignment horizontal="center" vertical="center"/>
    </xf>
    <xf numFmtId="0" fontId="45" fillId="36" borderId="27" xfId="0" applyFont="1" applyFill="1" applyBorder="1" applyAlignment="1">
      <alignment vertical="center"/>
    </xf>
    <xf numFmtId="3" fontId="45" fillId="36" borderId="27" xfId="0" applyNumberFormat="1" applyFont="1" applyFill="1" applyBorder="1" applyAlignment="1">
      <alignment horizontal="center" vertical="center"/>
    </xf>
    <xf numFmtId="0" fontId="45" fillId="36" borderId="28" xfId="0" applyFont="1" applyFill="1" applyBorder="1" applyAlignment="1">
      <alignment horizontal="center" vertical="center"/>
    </xf>
    <xf numFmtId="0" fontId="45" fillId="0" borderId="29" xfId="0" applyFont="1" applyBorder="1" applyAlignment="1">
      <alignment horizontal="center" vertical="center"/>
    </xf>
    <xf numFmtId="0" fontId="45" fillId="0" borderId="30" xfId="0" applyFont="1" applyBorder="1" applyAlignment="1">
      <alignment vertical="center"/>
    </xf>
    <xf numFmtId="0" fontId="45" fillId="0" borderId="30" xfId="0" applyFont="1" applyBorder="1" applyAlignment="1">
      <alignment horizontal="center" vertical="center"/>
    </xf>
    <xf numFmtId="0" fontId="45" fillId="0" borderId="31" xfId="0" applyFont="1" applyBorder="1" applyAlignment="1">
      <alignment horizontal="center" vertical="center"/>
    </xf>
    <xf numFmtId="0" fontId="45" fillId="36" borderId="29" xfId="0" applyFont="1" applyFill="1" applyBorder="1" applyAlignment="1">
      <alignment horizontal="center" vertical="center"/>
    </xf>
    <xf numFmtId="0" fontId="45" fillId="36" borderId="30" xfId="0" applyFont="1" applyFill="1" applyBorder="1" applyAlignment="1">
      <alignment vertical="center"/>
    </xf>
    <xf numFmtId="3" fontId="45" fillId="36" borderId="30" xfId="0" applyNumberFormat="1" applyFont="1" applyFill="1" applyBorder="1" applyAlignment="1">
      <alignment horizontal="center" vertical="center"/>
    </xf>
    <xf numFmtId="0" fontId="45" fillId="36" borderId="31" xfId="0" applyFont="1" applyFill="1" applyBorder="1" applyAlignment="1">
      <alignment horizontal="center" vertical="center"/>
    </xf>
    <xf numFmtId="0" fontId="45" fillId="0" borderId="32" xfId="0" applyFont="1" applyBorder="1" applyAlignment="1">
      <alignment horizontal="center" vertical="center"/>
    </xf>
    <xf numFmtId="0" fontId="45" fillId="0" borderId="11" xfId="0" applyFont="1" applyBorder="1" applyAlignment="1">
      <alignment vertical="center"/>
    </xf>
    <xf numFmtId="0" fontId="45" fillId="0" borderId="11" xfId="0" applyFont="1" applyBorder="1" applyAlignment="1">
      <alignment horizontal="center" vertical="center"/>
    </xf>
    <xf numFmtId="0" fontId="45" fillId="0" borderId="33" xfId="0" applyFont="1" applyBorder="1" applyAlignment="1">
      <alignment horizontal="center" vertical="center"/>
    </xf>
    <xf numFmtId="0" fontId="20" fillId="34" borderId="0" xfId="43" applyFont="1" applyFill="1"/>
    <xf numFmtId="0" fontId="1" fillId="0" borderId="0" xfId="43" applyFont="1"/>
    <xf numFmtId="0" fontId="21" fillId="0" borderId="0" xfId="45" applyFill="1"/>
    <xf numFmtId="0" fontId="0" fillId="0" borderId="10" xfId="0" applyBorder="1" applyAlignment="1">
      <alignment vertical="top" wrapText="1"/>
    </xf>
    <xf numFmtId="3" fontId="0" fillId="0" borderId="10" xfId="49" applyNumberFormat="1" applyFont="1" applyBorder="1"/>
    <xf numFmtId="166" fontId="0" fillId="0" borderId="0" xfId="50" applyNumberFormat="1" applyFont="1"/>
    <xf numFmtId="0" fontId="41" fillId="0" borderId="15" xfId="0" applyFont="1" applyBorder="1" applyAlignment="1">
      <alignment vertical="center"/>
    </xf>
    <xf numFmtId="164" fontId="0" fillId="0" borderId="16" xfId="42" applyNumberFormat="1" applyFont="1" applyBorder="1"/>
    <xf numFmtId="166" fontId="0" fillId="0" borderId="16" xfId="50" applyNumberFormat="1" applyFont="1" applyBorder="1"/>
    <xf numFmtId="0" fontId="48" fillId="0" borderId="11" xfId="0" applyFont="1" applyBorder="1" applyAlignment="1">
      <alignment vertical="top" wrapText="1"/>
    </xf>
    <xf numFmtId="0" fontId="48" fillId="0" borderId="13" xfId="0" applyFont="1" applyBorder="1" applyAlignment="1">
      <alignment vertical="top" wrapText="1"/>
    </xf>
    <xf numFmtId="0" fontId="48" fillId="0" borderId="14" xfId="0" applyFont="1" applyBorder="1" applyAlignment="1">
      <alignment vertical="top" wrapText="1"/>
    </xf>
    <xf numFmtId="3" fontId="0" fillId="0" borderId="10" xfId="42" applyNumberFormat="1" applyFont="1" applyBorder="1"/>
    <xf numFmtId="0" fontId="40" fillId="0" borderId="33" xfId="0" applyFont="1" applyBorder="1" applyAlignment="1">
      <alignment vertical="top" wrapText="1"/>
    </xf>
    <xf numFmtId="164" fontId="0" fillId="0" borderId="15" xfId="42" applyNumberFormat="1" applyFont="1" applyBorder="1"/>
    <xf numFmtId="0" fontId="49" fillId="0" borderId="0" xfId="0" applyFont="1"/>
    <xf numFmtId="0" fontId="25" fillId="0" borderId="0" xfId="0" applyFont="1" applyAlignment="1">
      <alignment horizontal="left"/>
    </xf>
    <xf numFmtId="0" fontId="49" fillId="0" borderId="0" xfId="0" applyFont="1" applyAlignment="1">
      <alignment horizontal="center"/>
    </xf>
    <xf numFmtId="0" fontId="31" fillId="0" borderId="0" xfId="0" applyFont="1" applyAlignment="1">
      <alignment horizontal="left"/>
    </xf>
    <xf numFmtId="0" fontId="33" fillId="0" borderId="0" xfId="45" applyFont="1" applyAlignment="1">
      <alignment horizontal="left"/>
    </xf>
    <xf numFmtId="0" fontId="23" fillId="0" borderId="0" xfId="0" applyFont="1" applyAlignment="1">
      <alignment horizontal="left"/>
    </xf>
    <xf numFmtId="0" fontId="32" fillId="0" borderId="0" xfId="45" applyFont="1" applyAlignment="1">
      <alignment horizontal="left"/>
    </xf>
    <xf numFmtId="0" fontId="49" fillId="0" borderId="0" xfId="0" applyFont="1" applyAlignment="1">
      <alignment horizontal="left"/>
    </xf>
    <xf numFmtId="0" fontId="26" fillId="0" borderId="0" xfId="45" applyFont="1" applyAlignment="1">
      <alignment horizontal="left"/>
    </xf>
    <xf numFmtId="0" fontId="49" fillId="0" borderId="0" xfId="0" applyFont="1"/>
    <xf numFmtId="0" fontId="24" fillId="0" borderId="0" xfId="0" applyFont="1" applyAlignment="1">
      <alignment horizontal="center" vertical="center" wrapText="1"/>
    </xf>
    <xf numFmtId="0" fontId="30" fillId="0" borderId="0" xfId="0" applyFont="1" applyAlignment="1">
      <alignment vertical="center" wrapText="1"/>
    </xf>
    <xf numFmtId="0" fontId="49" fillId="0" borderId="0" xfId="0" applyFont="1" applyFill="1" applyBorder="1" applyAlignment="1">
      <alignment horizontal="left"/>
    </xf>
    <xf numFmtId="0" fontId="39" fillId="0" borderId="0" xfId="0" applyFont="1" applyAlignment="1">
      <alignment horizontal="left" vertical="center"/>
    </xf>
    <xf numFmtId="0" fontId="21" fillId="0" borderId="0" xfId="45" applyAlignment="1">
      <alignment horizontal="left"/>
    </xf>
    <xf numFmtId="0" fontId="46" fillId="0" borderId="0" xfId="0" applyFont="1" applyAlignment="1">
      <alignment horizontal="left"/>
    </xf>
    <xf numFmtId="0" fontId="47" fillId="0" borderId="22" xfId="0" applyFont="1" applyBorder="1" applyAlignment="1">
      <alignment horizontal="left"/>
    </xf>
    <xf numFmtId="0" fontId="47" fillId="0" borderId="0" xfId="0" applyFont="1" applyBorder="1" applyAlignment="1">
      <alignment horizontal="left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39" fillId="0" borderId="0" xfId="0" applyFont="1" applyAlignment="1">
      <alignment horizontal="left"/>
    </xf>
    <xf numFmtId="0" fontId="47" fillId="0" borderId="0" xfId="0" applyFont="1" applyAlignment="1">
      <alignment horizontal="left"/>
    </xf>
    <xf numFmtId="0" fontId="43" fillId="33" borderId="22" xfId="0" applyFont="1" applyFill="1" applyBorder="1" applyAlignment="1">
      <alignment horizontal="left"/>
    </xf>
    <xf numFmtId="0" fontId="43" fillId="33" borderId="0" xfId="0" applyFont="1" applyFill="1" applyBorder="1" applyAlignment="1">
      <alignment horizontal="left"/>
    </xf>
    <xf numFmtId="0" fontId="43" fillId="33" borderId="17" xfId="0" applyFont="1" applyFill="1" applyBorder="1" applyAlignment="1">
      <alignment horizontal="left"/>
    </xf>
    <xf numFmtId="0" fontId="43" fillId="33" borderId="17" xfId="0" applyFont="1" applyFill="1" applyBorder="1" applyAlignment="1">
      <alignment horizontal="center"/>
    </xf>
    <xf numFmtId="0" fontId="43" fillId="33" borderId="18" xfId="0" applyFont="1" applyFill="1" applyBorder="1" applyAlignment="1">
      <alignment horizontal="center"/>
    </xf>
    <xf numFmtId="0" fontId="25" fillId="0" borderId="0" xfId="43" applyFont="1" applyAlignment="1">
      <alignment horizontal="left"/>
    </xf>
    <xf numFmtId="0" fontId="51" fillId="0" borderId="0" xfId="43" applyFont="1" applyAlignment="1">
      <alignment horizontal="left"/>
    </xf>
    <xf numFmtId="0" fontId="50" fillId="0" borderId="0" xfId="43" applyFont="1" applyAlignment="1">
      <alignment horizontal="center"/>
    </xf>
    <xf numFmtId="0" fontId="50" fillId="0" borderId="0" xfId="43" applyFont="1" applyAlignment="1">
      <alignment horizontal="left"/>
    </xf>
    <xf numFmtId="0" fontId="31" fillId="0" borderId="0" xfId="0" applyFont="1" applyAlignment="1">
      <alignment horizontal="left" vertical="center"/>
    </xf>
    <xf numFmtId="0" fontId="31" fillId="0" borderId="0" xfId="0" applyFont="1" applyAlignment="1">
      <alignment horizontal="left" wrapText="1"/>
    </xf>
    <xf numFmtId="0" fontId="38" fillId="0" borderId="0" xfId="45" applyFont="1" applyAlignment="1">
      <alignment horizontal="left"/>
    </xf>
    <xf numFmtId="0" fontId="40" fillId="0" borderId="0" xfId="0" applyFont="1" applyAlignment="1">
      <alignment horizontal="center"/>
    </xf>
    <xf numFmtId="0" fontId="40" fillId="0" borderId="15" xfId="0" applyFont="1" applyBorder="1" applyAlignment="1">
      <alignment horizontal="center"/>
    </xf>
    <xf numFmtId="0" fontId="51" fillId="0" borderId="0" xfId="0" applyFont="1" applyFill="1" applyBorder="1" applyAlignment="1">
      <alignment horizontal="center" vertical="center"/>
    </xf>
    <xf numFmtId="0" fontId="0" fillId="0" borderId="10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15" xfId="0" applyBorder="1" applyAlignment="1">
      <alignment horizontal="center"/>
    </xf>
    <xf numFmtId="0" fontId="0" fillId="0" borderId="10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39" fillId="0" borderId="0" xfId="0" applyFont="1" applyAlignment="1">
      <alignment horizontal="left" wrapText="1"/>
    </xf>
    <xf numFmtId="0" fontId="51" fillId="0" borderId="0" xfId="0" applyFont="1" applyFill="1" applyBorder="1" applyAlignment="1">
      <alignment horizontal="left"/>
    </xf>
  </cellXfs>
  <cellStyles count="51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9" builtinId="3"/>
    <cellStyle name="Currency" xfId="50" builtinId="4"/>
    <cellStyle name="Currency 2" xfId="48" xr:uid="{28D744C0-C8B7-49EC-A2C1-EF49EC751370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5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44ECDA69-716D-433F-8811-E32B5A07A627}"/>
    <cellStyle name="Normal 2 2" xfId="46" xr:uid="{EACC443C-164C-4A37-9390-0B48C97AAE59}"/>
    <cellStyle name="Note" xfId="15" builtinId="10" customBuiltin="1"/>
    <cellStyle name="Output" xfId="10" builtinId="21" customBuiltin="1"/>
    <cellStyle name="Percent" xfId="42" builtinId="5"/>
    <cellStyle name="Percent 2" xfId="44" xr:uid="{6E4BCD03-7FE8-4277-8995-741BB3900F0D}"/>
    <cellStyle name="Percent 2 2" xfId="47" xr:uid="{68B7B16E-ECB5-4589-8497-42793922D0E0}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164483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569B0-BA53-4D3A-B072-A54C56FFBCBA}">
  <dimension ref="A1:A39"/>
  <sheetViews>
    <sheetView tabSelected="1" zoomScale="130" zoomScaleNormal="130" workbookViewId="0"/>
  </sheetViews>
  <sheetFormatPr defaultColWidth="0" defaultRowHeight="12.6" zeroHeight="1" x14ac:dyDescent="0.45"/>
  <cols>
    <col min="1" max="1" width="86.29296875" style="3" bestFit="1" customWidth="1"/>
    <col min="2" max="16384" width="8.87890625" style="3" hidden="1"/>
  </cols>
  <sheetData>
    <row r="1" spans="1:1" s="7" customFormat="1" ht="17.399999999999999" x14ac:dyDescent="0.55000000000000004">
      <c r="A1" s="7" t="s">
        <v>457</v>
      </c>
    </row>
    <row r="2" spans="1:1" s="7" customFormat="1" ht="17.399999999999999" x14ac:dyDescent="0.55000000000000004">
      <c r="A2" s="7" t="s">
        <v>0</v>
      </c>
    </row>
    <row r="3" spans="1:1" ht="12.9" x14ac:dyDescent="0.5">
      <c r="A3" s="99" t="s">
        <v>453</v>
      </c>
    </row>
    <row r="4" spans="1:1" ht="12.9" x14ac:dyDescent="0.5">
      <c r="A4" s="99" t="s">
        <v>359</v>
      </c>
    </row>
    <row r="5" spans="1:1" ht="12.9" x14ac:dyDescent="0.5">
      <c r="A5" s="99" t="s">
        <v>454</v>
      </c>
    </row>
    <row r="6" spans="1:1" ht="12.9" x14ac:dyDescent="0.5">
      <c r="A6" s="99" t="s">
        <v>362</v>
      </c>
    </row>
    <row r="7" spans="1:1" ht="12.9" x14ac:dyDescent="0.5">
      <c r="A7" s="48" t="s">
        <v>363</v>
      </c>
    </row>
    <row r="8" spans="1:1" ht="12.9" x14ac:dyDescent="0.5">
      <c r="A8" s="48" t="s">
        <v>364</v>
      </c>
    </row>
    <row r="9" spans="1:1" ht="12.9" x14ac:dyDescent="0.5">
      <c r="A9" s="48" t="s">
        <v>455</v>
      </c>
    </row>
    <row r="10" spans="1:1" ht="12.9" x14ac:dyDescent="0.5">
      <c r="A10" s="99" t="s">
        <v>456</v>
      </c>
    </row>
    <row r="11" spans="1:1" ht="12.9" x14ac:dyDescent="0.5">
      <c r="A11" s="99" t="s">
        <v>386</v>
      </c>
    </row>
    <row r="12" spans="1:1" ht="12.9" x14ac:dyDescent="0.5">
      <c r="A12" s="99" t="s">
        <v>1</v>
      </c>
    </row>
    <row r="13" spans="1:1" ht="12.9" x14ac:dyDescent="0.5">
      <c r="A13" s="99" t="s">
        <v>399</v>
      </c>
    </row>
    <row r="14" spans="1:1" ht="12.9" x14ac:dyDescent="0.5">
      <c r="A14" s="99" t="s">
        <v>458</v>
      </c>
    </row>
    <row r="15" spans="1:1" ht="12.9" x14ac:dyDescent="0.5">
      <c r="A15" s="99" t="s">
        <v>459</v>
      </c>
    </row>
    <row r="16" spans="1:1" ht="12.9" x14ac:dyDescent="0.5">
      <c r="A16" s="99" t="s">
        <v>460</v>
      </c>
    </row>
    <row r="17" spans="1:1" s="112" customFormat="1" x14ac:dyDescent="0.45">
      <c r="A17" s="112" t="s">
        <v>467</v>
      </c>
    </row>
    <row r="18" spans="1:1" ht="12.9" hidden="1" x14ac:dyDescent="0.5">
      <c r="A18" s="99"/>
    </row>
    <row r="19" spans="1:1" ht="12.9" hidden="1" x14ac:dyDescent="0.5">
      <c r="A19" s="99"/>
    </row>
    <row r="20" spans="1:1" ht="12.9" hidden="1" x14ac:dyDescent="0.5">
      <c r="A20" s="99"/>
    </row>
    <row r="21" spans="1:1" ht="12.9" hidden="1" x14ac:dyDescent="0.5">
      <c r="A21" s="99"/>
    </row>
    <row r="22" spans="1:1" ht="17.7" hidden="1" x14ac:dyDescent="0.6">
      <c r="A22" s="44"/>
    </row>
    <row r="23" spans="1:1" ht="17.7" hidden="1" x14ac:dyDescent="0.6">
      <c r="A23" s="44"/>
    </row>
    <row r="24" spans="1:1" ht="17.7" hidden="1" x14ac:dyDescent="0.6">
      <c r="A24" s="44"/>
    </row>
    <row r="25" spans="1:1" ht="17.7" hidden="1" x14ac:dyDescent="0.6">
      <c r="A25" s="44"/>
    </row>
    <row r="26" spans="1:1" ht="17.7" hidden="1" x14ac:dyDescent="0.6">
      <c r="A26" s="44"/>
    </row>
    <row r="27" spans="1:1" ht="17.7" hidden="1" x14ac:dyDescent="0.6">
      <c r="A27" s="44"/>
    </row>
    <row r="33" s="3" customFormat="1" hidden="1" x14ac:dyDescent="0.45"/>
    <row r="34" s="3" customFormat="1" hidden="1" x14ac:dyDescent="0.45"/>
    <row r="35" s="3" customFormat="1" hidden="1" x14ac:dyDescent="0.45"/>
    <row r="36" s="3" customFormat="1" hidden="1" x14ac:dyDescent="0.45"/>
    <row r="37" s="3" customFormat="1" hidden="1" x14ac:dyDescent="0.45"/>
    <row r="38" s="3" customFormat="1" hidden="1" x14ac:dyDescent="0.45"/>
    <row r="39" s="3" customFormat="1" hidden="1" x14ac:dyDescent="0.45"/>
  </sheetData>
  <hyperlinks>
    <hyperlink ref="A3" location="'Exhibit 1'!A1" display="Exhibit 1: Kinney County Population by Age and Sex" xr:uid="{AD082CE7-1E2D-4D9C-9CF4-F3A1F617C341}"/>
    <hyperlink ref="A4" location="'Exhibit 2'!A1" display="Exhibit 2: Kinney County, Race and Ethnicity" xr:uid="{7F8F2354-8D86-4A39-A375-0A621E7CAE80}"/>
    <hyperlink ref="A5" location="'Exhibit 3.1'!A1" display="Exhibit 3.1: Kinney County, Age by Educational Attainment, 2012" xr:uid="{BEE20C44-6BEF-40E0-8684-EEE75E65DB9F}"/>
    <hyperlink ref="A7" location="'Exhibit 4'!A1" display="Exhibit 4: Kinney County, Languages Spoken at Home" xr:uid="{B0187B4C-0232-4385-A775-8CFB307AD476}"/>
    <hyperlink ref="A8" location="'Exhibit 5'!A1" display="Exhibit 5: Kinney County, Percent with a Disability Estimate" xr:uid="{346490F1-258C-4821-B953-14139F379404}"/>
    <hyperlink ref="A13" location="'Exhibit 9'!A1" display="Exhibit 9: Low-Income Individuals by Estimated Totals for Kinney County (2012-2022)" xr:uid="{4DC5B4C2-E2D9-40FC-965C-AF1D9DF7C3E1}"/>
    <hyperlink ref="A9" location="'Exhibit 6.1'!A1" display="Exhibit 6.1: Covered Populations, Kinney County" xr:uid="{6253520A-27DF-4AB9-AEBD-F662777CEC26}"/>
    <hyperlink ref="A11" location="'Exhibit 7'!A1" display="Exhibit 7: Kinney County, Household Income and Internet Costs" xr:uid="{AA323B55-CFE2-41FB-9E90-6D5DB865E569}"/>
    <hyperlink ref="A12" location="'Exhibit 8'!A1" display="Exhibit 8: Share of Households with a Smartphone only" xr:uid="{55CC7EA8-98B8-4782-B71E-6F115D6E9119}"/>
    <hyperlink ref="A6" location="'Exhibit 3.2'!A1" display="Exhibit 3.2: Kinney County, Age by Educational Attainment, 2023" xr:uid="{03BB1B24-A692-4558-B0F0-AF148E1DE96B}"/>
    <hyperlink ref="A10" location="'Exhibit 6.2'!A1" display="Exhibit 6.2: Covered Populations, Kinney County" xr:uid="{4CB911B7-AF78-478E-BA91-B3D1BEC8998E}"/>
    <hyperlink ref="A14" location="'Exhibit 33'!A1" display="Exhibit 33: Distribution of Broadband Occupations by Category and Typical Educational Requirements Nationally" xr:uid="{D6FE0776-A412-47F3-8A57-5BA5853F8EB1}"/>
    <hyperlink ref="A15" location="'Exhibit 36'!A1" display="Exhibit 36: Baseline Analysis for Broadband Occupations in the Middle Rio Grande Development Council Region" xr:uid="{CA4B3E0E-1DF5-4878-AC35-27F9EA3E51E2}"/>
    <hyperlink ref="A16" location="'Exhibit 39'!A1" display="Exhibit 39: Kinney County Broadband Workforce Occupations with at least 10 jobs in 2023" xr:uid="{0C5D37EC-BBBD-4079-A050-65A416A2EF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7324F-FEB5-4B10-B393-7DA08351E44B}">
  <dimension ref="A1:G47"/>
  <sheetViews>
    <sheetView workbookViewId="0">
      <selection sqref="A1:XFD1"/>
    </sheetView>
  </sheetViews>
  <sheetFormatPr defaultColWidth="0" defaultRowHeight="12.6" zeroHeight="1" x14ac:dyDescent="0.45"/>
  <cols>
    <col min="1" max="1" width="30.41015625" style="3" bestFit="1" customWidth="1"/>
    <col min="2" max="2" width="34" style="3" bestFit="1" customWidth="1"/>
    <col min="3" max="3" width="36.41015625" style="3" bestFit="1" customWidth="1"/>
    <col min="4" max="4" width="34" style="3" bestFit="1" customWidth="1"/>
    <col min="5" max="5" width="40.703125" style="3" bestFit="1" customWidth="1"/>
    <col min="6" max="6" width="36.1171875" style="3" bestFit="1" customWidth="1"/>
    <col min="7" max="7" width="43" style="3" bestFit="1" customWidth="1"/>
    <col min="8" max="16384" width="8.87890625" style="3" hidden="1"/>
  </cols>
  <sheetData>
    <row r="1" spans="1:7" s="115" customFormat="1" ht="13.8" x14ac:dyDescent="0.45">
      <c r="A1" s="115" t="s">
        <v>352</v>
      </c>
    </row>
    <row r="2" spans="1:7" s="116" customFormat="1" ht="14.1" x14ac:dyDescent="0.5">
      <c r="A2" s="116" t="s">
        <v>2</v>
      </c>
    </row>
    <row r="3" spans="1:7" x14ac:dyDescent="0.45">
      <c r="A3" s="3" t="s">
        <v>3</v>
      </c>
      <c r="B3" s="3" t="s">
        <v>353</v>
      </c>
      <c r="C3" s="3" t="s">
        <v>354</v>
      </c>
      <c r="D3" s="3" t="s">
        <v>355</v>
      </c>
      <c r="E3" s="3" t="s">
        <v>356</v>
      </c>
      <c r="F3" s="3" t="s">
        <v>357</v>
      </c>
      <c r="G3" s="3" t="s">
        <v>358</v>
      </c>
    </row>
    <row r="4" spans="1:7" x14ac:dyDescent="0.45">
      <c r="A4" s="3" t="s">
        <v>4</v>
      </c>
      <c r="B4" s="4">
        <v>3140</v>
      </c>
      <c r="C4" s="3" t="s">
        <v>5</v>
      </c>
      <c r="D4" s="4">
        <v>1689</v>
      </c>
      <c r="E4" s="3" t="s">
        <v>5</v>
      </c>
      <c r="F4" s="3">
        <v>1451</v>
      </c>
      <c r="G4" s="3" t="s">
        <v>5</v>
      </c>
    </row>
    <row r="5" spans="1:7" s="117" customFormat="1" x14ac:dyDescent="0.45">
      <c r="A5" s="117" t="s">
        <v>6</v>
      </c>
    </row>
    <row r="6" spans="1:7" x14ac:dyDescent="0.45">
      <c r="A6" s="3" t="s">
        <v>7</v>
      </c>
      <c r="B6" s="3">
        <v>99</v>
      </c>
      <c r="C6" s="17">
        <v>3.2000000000000001E-2</v>
      </c>
      <c r="D6" s="3">
        <v>0</v>
      </c>
      <c r="E6" s="17">
        <v>0</v>
      </c>
      <c r="F6" s="3">
        <v>99</v>
      </c>
      <c r="G6" s="5">
        <v>6.8000000000000005E-2</v>
      </c>
    </row>
    <row r="7" spans="1:7" x14ac:dyDescent="0.45">
      <c r="A7" s="3" t="s">
        <v>8</v>
      </c>
      <c r="B7" s="3">
        <v>81</v>
      </c>
      <c r="C7" s="17">
        <v>2.5999999999999999E-2</v>
      </c>
      <c r="D7" s="3">
        <v>81</v>
      </c>
      <c r="E7" s="17">
        <v>4.8000000000000001E-2</v>
      </c>
      <c r="F7" s="3">
        <v>0</v>
      </c>
      <c r="G7" s="5">
        <v>0</v>
      </c>
    </row>
    <row r="8" spans="1:7" x14ac:dyDescent="0.45">
      <c r="A8" s="3" t="s">
        <v>9</v>
      </c>
      <c r="B8" s="3">
        <v>71</v>
      </c>
      <c r="C8" s="17">
        <v>2.3E-2</v>
      </c>
      <c r="D8" s="3">
        <v>45</v>
      </c>
      <c r="E8" s="17">
        <v>2.7E-2</v>
      </c>
      <c r="F8" s="3">
        <v>26</v>
      </c>
      <c r="G8" s="17">
        <v>1.7999999999999999E-2</v>
      </c>
    </row>
    <row r="9" spans="1:7" x14ac:dyDescent="0.45">
      <c r="A9" s="3" t="s">
        <v>10</v>
      </c>
      <c r="B9" s="3">
        <v>80</v>
      </c>
      <c r="C9" s="17">
        <v>2.5000000000000001E-2</v>
      </c>
      <c r="D9" s="3">
        <v>0</v>
      </c>
      <c r="E9" s="17">
        <v>0</v>
      </c>
      <c r="F9" s="3">
        <v>80</v>
      </c>
      <c r="G9" s="17">
        <v>5.5E-2</v>
      </c>
    </row>
    <row r="10" spans="1:7" x14ac:dyDescent="0.45">
      <c r="A10" s="3" t="s">
        <v>11</v>
      </c>
      <c r="B10" s="3">
        <v>258</v>
      </c>
      <c r="C10" s="17">
        <v>8.2000000000000003E-2</v>
      </c>
      <c r="D10" s="3">
        <v>130</v>
      </c>
      <c r="E10" s="17">
        <v>7.6999999999999999E-2</v>
      </c>
      <c r="F10" s="3">
        <v>128</v>
      </c>
      <c r="G10" s="17">
        <v>8.7999999999999995E-2</v>
      </c>
    </row>
    <row r="11" spans="1:7" x14ac:dyDescent="0.45">
      <c r="A11" s="3" t="s">
        <v>12</v>
      </c>
      <c r="B11" s="3">
        <v>141</v>
      </c>
      <c r="C11" s="17">
        <v>4.4999999999999998E-2</v>
      </c>
      <c r="D11" s="3">
        <v>122</v>
      </c>
      <c r="E11" s="17">
        <v>7.1999999999999995E-2</v>
      </c>
      <c r="F11" s="3">
        <v>19</v>
      </c>
      <c r="G11" s="17">
        <v>1.2999999999999999E-2</v>
      </c>
    </row>
    <row r="12" spans="1:7" x14ac:dyDescent="0.45">
      <c r="A12" s="3" t="s">
        <v>13</v>
      </c>
      <c r="B12" s="3">
        <v>330</v>
      </c>
      <c r="C12" s="17">
        <v>0.105</v>
      </c>
      <c r="D12" s="3">
        <v>267</v>
      </c>
      <c r="E12" s="17">
        <v>0.158</v>
      </c>
      <c r="F12" s="3">
        <v>63</v>
      </c>
      <c r="G12" s="17">
        <v>4.2999999999999997E-2</v>
      </c>
    </row>
    <row r="13" spans="1:7" x14ac:dyDescent="0.45">
      <c r="A13" s="3" t="s">
        <v>14</v>
      </c>
      <c r="B13" s="3">
        <v>186</v>
      </c>
      <c r="C13" s="17">
        <v>5.8999999999999997E-2</v>
      </c>
      <c r="D13" s="3">
        <v>168</v>
      </c>
      <c r="E13" s="17">
        <v>9.9000000000000005E-2</v>
      </c>
      <c r="F13" s="3">
        <v>18</v>
      </c>
      <c r="G13" s="17">
        <v>1.2E-2</v>
      </c>
    </row>
    <row r="14" spans="1:7" x14ac:dyDescent="0.45">
      <c r="A14" s="3" t="s">
        <v>15</v>
      </c>
      <c r="B14" s="3">
        <v>99</v>
      </c>
      <c r="C14" s="17">
        <v>3.2000000000000001E-2</v>
      </c>
      <c r="D14" s="3">
        <v>42</v>
      </c>
      <c r="E14" s="17">
        <v>2.5000000000000001E-2</v>
      </c>
      <c r="F14" s="3">
        <v>57</v>
      </c>
      <c r="G14" s="17">
        <v>3.9E-2</v>
      </c>
    </row>
    <row r="15" spans="1:7" x14ac:dyDescent="0.45">
      <c r="A15" s="3" t="s">
        <v>16</v>
      </c>
      <c r="B15" s="3">
        <v>189</v>
      </c>
      <c r="C15" s="17">
        <v>0.06</v>
      </c>
      <c r="D15" s="3">
        <v>44</v>
      </c>
      <c r="E15" s="17">
        <v>2.5999999999999999E-2</v>
      </c>
      <c r="F15" s="3">
        <v>145</v>
      </c>
      <c r="G15" s="17">
        <v>0.01</v>
      </c>
    </row>
    <row r="16" spans="1:7" x14ac:dyDescent="0.45">
      <c r="A16" s="3" t="s">
        <v>17</v>
      </c>
      <c r="B16" s="3">
        <v>316</v>
      </c>
      <c r="C16" s="17">
        <v>0.10100000000000001</v>
      </c>
      <c r="D16" s="3">
        <v>242</v>
      </c>
      <c r="E16" s="17">
        <v>0.14299999999999999</v>
      </c>
      <c r="F16" s="3">
        <v>74</v>
      </c>
      <c r="G16" s="17">
        <v>5.0999999999999997E-2</v>
      </c>
    </row>
    <row r="17" spans="1:7" x14ac:dyDescent="0.45">
      <c r="A17" s="3" t="s">
        <v>18</v>
      </c>
      <c r="B17" s="3">
        <v>326</v>
      </c>
      <c r="C17" s="17">
        <v>0.104</v>
      </c>
      <c r="D17" s="3">
        <v>104</v>
      </c>
      <c r="E17" s="17">
        <v>6.2E-2</v>
      </c>
      <c r="F17" s="3">
        <v>222</v>
      </c>
      <c r="G17" s="17">
        <v>0.153</v>
      </c>
    </row>
    <row r="18" spans="1:7" x14ac:dyDescent="0.45">
      <c r="A18" s="3" t="s">
        <v>19</v>
      </c>
      <c r="B18" s="3">
        <v>136</v>
      </c>
      <c r="C18" s="17">
        <v>4.2999999999999997E-2</v>
      </c>
      <c r="D18" s="3">
        <v>80</v>
      </c>
      <c r="E18" s="17">
        <v>4.7E-2</v>
      </c>
      <c r="F18" s="3">
        <v>56</v>
      </c>
      <c r="G18" s="17">
        <v>3.9E-2</v>
      </c>
    </row>
    <row r="19" spans="1:7" x14ac:dyDescent="0.45">
      <c r="A19" s="3" t="s">
        <v>20</v>
      </c>
      <c r="B19" s="3">
        <v>272</v>
      </c>
      <c r="C19" s="17">
        <v>8.6999999999999994E-2</v>
      </c>
      <c r="D19" s="3">
        <v>55</v>
      </c>
      <c r="E19" s="17">
        <v>3.3000000000000002E-2</v>
      </c>
      <c r="F19" s="3">
        <v>217</v>
      </c>
      <c r="G19" s="17">
        <v>0.15</v>
      </c>
    </row>
    <row r="20" spans="1:7" x14ac:dyDescent="0.45">
      <c r="A20" s="3" t="s">
        <v>21</v>
      </c>
      <c r="B20" s="3">
        <v>124</v>
      </c>
      <c r="C20" s="17">
        <v>3.9E-2</v>
      </c>
      <c r="D20" s="3">
        <v>38</v>
      </c>
      <c r="E20" s="17">
        <v>2.1999999999999999E-2</v>
      </c>
      <c r="F20" s="3">
        <v>86</v>
      </c>
      <c r="G20" s="17">
        <v>5.8999999999999997E-2</v>
      </c>
    </row>
    <row r="21" spans="1:7" x14ac:dyDescent="0.45">
      <c r="A21" s="3" t="s">
        <v>22</v>
      </c>
      <c r="B21" s="3">
        <v>149</v>
      </c>
      <c r="C21" s="17">
        <v>4.7E-2</v>
      </c>
      <c r="D21" s="3">
        <v>87</v>
      </c>
      <c r="E21" s="17">
        <v>5.1999999999999998E-2</v>
      </c>
      <c r="F21" s="3">
        <v>62</v>
      </c>
      <c r="G21" s="17">
        <v>4.2999999999999997E-2</v>
      </c>
    </row>
    <row r="22" spans="1:7" x14ac:dyDescent="0.45">
      <c r="A22" s="3" t="s">
        <v>23</v>
      </c>
      <c r="B22" s="3">
        <v>263</v>
      </c>
      <c r="C22" s="17">
        <v>8.4000000000000005E-2</v>
      </c>
      <c r="D22" s="3">
        <v>164</v>
      </c>
      <c r="E22" s="17">
        <v>9.7000000000000003E-2</v>
      </c>
      <c r="F22" s="3">
        <v>99</v>
      </c>
      <c r="G22" s="17">
        <v>6.8000000000000005E-2</v>
      </c>
    </row>
    <row r="23" spans="1:7" x14ac:dyDescent="0.45">
      <c r="A23" s="3" t="s">
        <v>24</v>
      </c>
      <c r="B23" s="3">
        <v>20</v>
      </c>
      <c r="C23" s="17">
        <v>0.06</v>
      </c>
      <c r="D23" s="3">
        <v>20</v>
      </c>
      <c r="E23" s="17">
        <v>1.2E-2</v>
      </c>
      <c r="F23" s="3">
        <v>0</v>
      </c>
      <c r="G23" s="17">
        <v>0</v>
      </c>
    </row>
    <row r="24" spans="1:7" s="117" customFormat="1" x14ac:dyDescent="0.45">
      <c r="A24" s="117" t="s">
        <v>25</v>
      </c>
    </row>
    <row r="25" spans="1:7" x14ac:dyDescent="0.45">
      <c r="A25" s="3" t="s">
        <v>26</v>
      </c>
      <c r="B25" s="3">
        <v>152</v>
      </c>
      <c r="C25" s="17">
        <v>4.8000000000000001E-2</v>
      </c>
      <c r="D25" s="3">
        <v>126</v>
      </c>
      <c r="E25" s="17">
        <v>7.4999999999999997E-2</v>
      </c>
      <c r="F25" s="3">
        <v>26</v>
      </c>
      <c r="G25" s="17">
        <v>1.7999999999999999E-2</v>
      </c>
    </row>
    <row r="26" spans="1:7" x14ac:dyDescent="0.45">
      <c r="A26" s="3" t="s">
        <v>27</v>
      </c>
      <c r="B26" s="3">
        <v>23</v>
      </c>
      <c r="C26" s="17">
        <v>7.0000000000000001E-3</v>
      </c>
      <c r="D26" s="3">
        <v>0</v>
      </c>
      <c r="E26" s="17">
        <v>0</v>
      </c>
      <c r="F26" s="3">
        <v>23</v>
      </c>
      <c r="G26" s="17">
        <v>1.6E-2</v>
      </c>
    </row>
    <row r="27" spans="1:7" x14ac:dyDescent="0.45">
      <c r="A27" s="3" t="s">
        <v>28</v>
      </c>
      <c r="B27" s="3">
        <v>274</v>
      </c>
      <c r="C27" s="17">
        <v>8.6999999999999994E-2</v>
      </c>
      <c r="D27" s="3">
        <v>126</v>
      </c>
      <c r="E27" s="17">
        <v>7.4999999999999997E-2</v>
      </c>
      <c r="F27" s="3">
        <v>148</v>
      </c>
      <c r="G27" s="17">
        <v>0.10199999999999999</v>
      </c>
    </row>
    <row r="28" spans="1:7" x14ac:dyDescent="0.45">
      <c r="A28" s="3" t="s">
        <v>29</v>
      </c>
      <c r="B28" s="3">
        <v>315</v>
      </c>
      <c r="C28" s="17">
        <v>0.1</v>
      </c>
      <c r="D28" s="3">
        <v>130</v>
      </c>
      <c r="E28" s="17">
        <v>7.6999999999999999E-2</v>
      </c>
      <c r="F28" s="3">
        <v>185</v>
      </c>
      <c r="G28" s="17">
        <v>0.127</v>
      </c>
    </row>
    <row r="29" spans="1:7" x14ac:dyDescent="0.45">
      <c r="A29" s="3" t="s">
        <v>30</v>
      </c>
      <c r="B29" s="3">
        <v>1094</v>
      </c>
      <c r="C29" s="17">
        <v>0.34799999999999998</v>
      </c>
      <c r="D29" s="3">
        <v>729</v>
      </c>
      <c r="E29" s="17">
        <v>0.432</v>
      </c>
      <c r="F29" s="3">
        <v>365</v>
      </c>
      <c r="G29" s="17">
        <v>0.252</v>
      </c>
    </row>
    <row r="30" spans="1:7" x14ac:dyDescent="0.45">
      <c r="A30" s="3" t="s">
        <v>31</v>
      </c>
      <c r="B30" s="4">
        <v>2866</v>
      </c>
      <c r="C30" s="17">
        <v>0.91300000000000003</v>
      </c>
      <c r="D30" s="3">
        <v>1563</v>
      </c>
      <c r="E30" s="17">
        <v>0.92500000000000004</v>
      </c>
      <c r="F30" s="3">
        <v>1303</v>
      </c>
      <c r="G30" s="17">
        <v>0.89800000000000002</v>
      </c>
    </row>
    <row r="31" spans="1:7" x14ac:dyDescent="0.45">
      <c r="A31" s="3" t="s">
        <v>32</v>
      </c>
      <c r="B31" s="4">
        <v>2866</v>
      </c>
      <c r="C31" s="17">
        <v>0.91300000000000003</v>
      </c>
      <c r="D31" s="3">
        <v>1563</v>
      </c>
      <c r="E31" s="17">
        <v>0.92500000000000004</v>
      </c>
      <c r="F31" s="3">
        <v>1303</v>
      </c>
      <c r="G31" s="17">
        <v>0.89800000000000002</v>
      </c>
    </row>
    <row r="32" spans="1:7" x14ac:dyDescent="0.45">
      <c r="A32" s="3" t="s">
        <v>33</v>
      </c>
      <c r="B32" s="4">
        <v>2789</v>
      </c>
      <c r="C32" s="17">
        <v>0.88800000000000001</v>
      </c>
      <c r="D32" s="3">
        <v>1543</v>
      </c>
      <c r="E32" s="17">
        <v>0.91400000000000003</v>
      </c>
      <c r="F32" s="3">
        <v>1246</v>
      </c>
      <c r="G32" s="17">
        <v>0.85899999999999999</v>
      </c>
    </row>
    <row r="33" spans="1:7" x14ac:dyDescent="0.45">
      <c r="A33" s="3" t="s">
        <v>34</v>
      </c>
      <c r="B33" s="3">
        <v>964</v>
      </c>
      <c r="C33" s="17">
        <v>0.307</v>
      </c>
      <c r="D33" s="3">
        <v>444</v>
      </c>
      <c r="E33" s="17">
        <v>0.26300000000000001</v>
      </c>
      <c r="F33" s="3">
        <v>520</v>
      </c>
      <c r="G33" s="17">
        <v>0.35799999999999998</v>
      </c>
    </row>
    <row r="34" spans="1:7" x14ac:dyDescent="0.45">
      <c r="A34" s="3" t="s">
        <v>35</v>
      </c>
      <c r="B34" s="3">
        <v>952</v>
      </c>
      <c r="C34" s="17">
        <v>0.30299999999999999</v>
      </c>
      <c r="D34" s="3">
        <v>432</v>
      </c>
      <c r="E34" s="17">
        <v>0.25600000000000001</v>
      </c>
      <c r="F34" s="3">
        <v>520</v>
      </c>
      <c r="G34" s="17">
        <v>0.35799999999999998</v>
      </c>
    </row>
    <row r="35" spans="1:7" x14ac:dyDescent="0.45">
      <c r="A35" s="3" t="s">
        <v>36</v>
      </c>
      <c r="B35" s="3">
        <v>828</v>
      </c>
      <c r="C35" s="17">
        <v>0.26400000000000001</v>
      </c>
      <c r="D35" s="3">
        <v>364</v>
      </c>
      <c r="E35" s="17">
        <v>0.216</v>
      </c>
      <c r="F35" s="3">
        <v>464</v>
      </c>
      <c r="G35" s="17">
        <v>0.32</v>
      </c>
    </row>
    <row r="36" spans="1:7" x14ac:dyDescent="0.45">
      <c r="A36" s="3" t="s">
        <v>37</v>
      </c>
      <c r="B36" s="3">
        <v>432</v>
      </c>
      <c r="C36" s="17">
        <v>0.13800000000000001</v>
      </c>
      <c r="D36" s="3">
        <v>271</v>
      </c>
      <c r="E36" s="17">
        <v>1.6E-2</v>
      </c>
      <c r="F36" s="3">
        <v>161</v>
      </c>
      <c r="G36" s="17">
        <v>0.111</v>
      </c>
    </row>
    <row r="37" spans="1:7" s="117" customFormat="1" x14ac:dyDescent="0.45">
      <c r="A37" s="117" t="s">
        <v>38</v>
      </c>
    </row>
    <row r="38" spans="1:7" x14ac:dyDescent="0.45">
      <c r="A38" s="3" t="s">
        <v>39</v>
      </c>
      <c r="B38" s="3">
        <v>50.4</v>
      </c>
      <c r="C38" s="19" t="s">
        <v>5</v>
      </c>
      <c r="D38" s="3">
        <v>43.7</v>
      </c>
      <c r="E38" s="3" t="s">
        <v>5</v>
      </c>
      <c r="F38" s="3">
        <v>56.1</v>
      </c>
      <c r="G38" s="3" t="s">
        <v>5</v>
      </c>
    </row>
    <row r="39" spans="1:7" x14ac:dyDescent="0.45">
      <c r="A39" s="3" t="s">
        <v>40</v>
      </c>
      <c r="B39" s="3">
        <v>116.4</v>
      </c>
      <c r="C39" s="19" t="s">
        <v>5</v>
      </c>
      <c r="D39" s="3" t="s">
        <v>5</v>
      </c>
      <c r="E39" s="3" t="s">
        <v>5</v>
      </c>
      <c r="F39" s="3" t="s">
        <v>5</v>
      </c>
      <c r="G39" s="3" t="s">
        <v>5</v>
      </c>
    </row>
    <row r="40" spans="1:7" x14ac:dyDescent="0.45">
      <c r="A40" s="3" t="s">
        <v>41</v>
      </c>
      <c r="B40" s="3">
        <v>54.1</v>
      </c>
      <c r="C40" s="19" t="s">
        <v>5</v>
      </c>
      <c r="D40" s="3" t="s">
        <v>5</v>
      </c>
      <c r="E40" s="3" t="s">
        <v>5</v>
      </c>
      <c r="F40" s="3" t="s">
        <v>5</v>
      </c>
      <c r="G40" s="3" t="s">
        <v>5</v>
      </c>
    </row>
    <row r="41" spans="1:7" x14ac:dyDescent="0.45">
      <c r="A41" s="3" t="s">
        <v>42</v>
      </c>
      <c r="B41" s="3">
        <v>40.6</v>
      </c>
      <c r="C41" s="3" t="s">
        <v>5</v>
      </c>
      <c r="D41" s="3" t="s">
        <v>5</v>
      </c>
      <c r="E41" s="3" t="s">
        <v>5</v>
      </c>
      <c r="F41" s="3" t="s">
        <v>5</v>
      </c>
      <c r="G41" s="3" t="s">
        <v>5</v>
      </c>
    </row>
    <row r="42" spans="1:7" x14ac:dyDescent="0.45">
      <c r="A42" s="3" t="s">
        <v>43</v>
      </c>
      <c r="B42" s="3">
        <v>13.4</v>
      </c>
      <c r="C42" s="3" t="s">
        <v>5</v>
      </c>
      <c r="D42" s="3" t="s">
        <v>5</v>
      </c>
      <c r="E42" s="3" t="s">
        <v>5</v>
      </c>
      <c r="F42" s="3" t="s">
        <v>5</v>
      </c>
      <c r="G42" s="3" t="s">
        <v>5</v>
      </c>
    </row>
    <row r="43" spans="1:7" s="117" customFormat="1" x14ac:dyDescent="0.45">
      <c r="A43" s="117" t="s">
        <v>44</v>
      </c>
    </row>
    <row r="44" spans="1:7" x14ac:dyDescent="0.45">
      <c r="A44" s="3" t="s">
        <v>45</v>
      </c>
      <c r="B44" s="3" t="s">
        <v>5</v>
      </c>
      <c r="C44" s="5">
        <v>0</v>
      </c>
      <c r="D44" s="3" t="s">
        <v>5</v>
      </c>
      <c r="E44" s="3" t="s">
        <v>5</v>
      </c>
      <c r="F44" s="3" t="s">
        <v>5</v>
      </c>
      <c r="G44" s="3" t="s">
        <v>5</v>
      </c>
    </row>
    <row r="45" spans="1:7" x14ac:dyDescent="0.45">
      <c r="A45" s="3" t="s">
        <v>46</v>
      </c>
      <c r="B45" s="3" t="s">
        <v>5</v>
      </c>
      <c r="C45" s="5">
        <v>0</v>
      </c>
      <c r="D45" s="3" t="s">
        <v>5</v>
      </c>
      <c r="E45" s="3" t="s">
        <v>5</v>
      </c>
      <c r="F45" s="3" t="s">
        <v>5</v>
      </c>
      <c r="G45" s="3" t="s">
        <v>5</v>
      </c>
    </row>
    <row r="46" spans="1:7" s="113" customFormat="1" ht="12.6" customHeight="1" x14ac:dyDescent="0.4">
      <c r="A46" s="113" t="s">
        <v>47</v>
      </c>
    </row>
    <row r="47" spans="1:7" s="114" customFormat="1" x14ac:dyDescent="0.45">
      <c r="A47" s="114" t="s">
        <v>467</v>
      </c>
    </row>
  </sheetData>
  <mergeCells count="8">
    <mergeCell ref="A46:XFD46"/>
    <mergeCell ref="A47:XFD47"/>
    <mergeCell ref="A1:XFD1"/>
    <mergeCell ref="A2:XFD2"/>
    <mergeCell ref="A5:XFD5"/>
    <mergeCell ref="A24:XFD24"/>
    <mergeCell ref="A37:XFD37"/>
    <mergeCell ref="A43:XFD43"/>
  </mergeCells>
  <hyperlinks>
    <hyperlink ref="A2" location="'Table of Contents'!A1" display="Return to Table of Contents" xr:uid="{4ABC8048-DE5A-41E9-BCDF-C1B161CEB1F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63649-5B8E-4D61-ADF1-DCF165349FCC}">
  <dimension ref="A1:H79"/>
  <sheetViews>
    <sheetView workbookViewId="0">
      <selection sqref="A1:XFD1"/>
    </sheetView>
  </sheetViews>
  <sheetFormatPr defaultColWidth="0" defaultRowHeight="12.6" zeroHeight="1" x14ac:dyDescent="0.45"/>
  <cols>
    <col min="1" max="1" width="111.29296875" style="3" bestFit="1" customWidth="1"/>
    <col min="2" max="2" width="22.87890625" style="3" bestFit="1" customWidth="1"/>
    <col min="3" max="5" width="8.87890625" style="3" hidden="1" customWidth="1"/>
    <col min="6" max="6" width="39.703125" style="3" hidden="1" customWidth="1"/>
    <col min="7" max="8" width="0" style="3" hidden="1" customWidth="1"/>
    <col min="9" max="16384" width="8.87890625" style="3" hidden="1"/>
  </cols>
  <sheetData>
    <row r="1" spans="1:8" s="115" customFormat="1" ht="13.8" x14ac:dyDescent="0.45">
      <c r="A1" s="115" t="s">
        <v>359</v>
      </c>
    </row>
    <row r="2" spans="1:8" s="118" customFormat="1" ht="13.8" x14ac:dyDescent="0.45">
      <c r="A2" s="118" t="s">
        <v>2</v>
      </c>
    </row>
    <row r="3" spans="1:8" x14ac:dyDescent="0.45">
      <c r="A3" s="3" t="s">
        <v>3</v>
      </c>
      <c r="B3" s="3" t="s">
        <v>360</v>
      </c>
      <c r="H3" s="5"/>
    </row>
    <row r="4" spans="1:8" x14ac:dyDescent="0.45">
      <c r="A4" s="3" t="s">
        <v>48</v>
      </c>
      <c r="B4" s="4">
        <v>3129</v>
      </c>
      <c r="H4" s="5"/>
    </row>
    <row r="5" spans="1:8" x14ac:dyDescent="0.45">
      <c r="A5" s="3" t="s">
        <v>49</v>
      </c>
      <c r="B5" s="4">
        <v>1470</v>
      </c>
      <c r="H5" s="5"/>
    </row>
    <row r="6" spans="1:8" x14ac:dyDescent="0.45">
      <c r="A6" s="3" t="s">
        <v>50</v>
      </c>
      <c r="B6" s="4">
        <v>1659</v>
      </c>
      <c r="H6" s="5"/>
    </row>
    <row r="7" spans="1:8" x14ac:dyDescent="0.45">
      <c r="A7" s="3" t="s">
        <v>51</v>
      </c>
      <c r="B7" s="4">
        <v>1573</v>
      </c>
      <c r="H7" s="5"/>
    </row>
    <row r="8" spans="1:8" x14ac:dyDescent="0.45">
      <c r="A8" s="3" t="s">
        <v>52</v>
      </c>
      <c r="B8" s="4">
        <v>1489</v>
      </c>
      <c r="H8" s="5"/>
    </row>
    <row r="9" spans="1:8" x14ac:dyDescent="0.45">
      <c r="A9" s="3" t="s">
        <v>53</v>
      </c>
      <c r="B9" s="3">
        <v>36</v>
      </c>
    </row>
    <row r="10" spans="1:8" x14ac:dyDescent="0.45">
      <c r="A10" s="3" t="s">
        <v>54</v>
      </c>
      <c r="B10" s="3">
        <v>21</v>
      </c>
    </row>
    <row r="11" spans="1:8" x14ac:dyDescent="0.45">
      <c r="A11" s="3" t="s">
        <v>55</v>
      </c>
      <c r="B11" s="3">
        <v>10</v>
      </c>
    </row>
    <row r="12" spans="1:8" x14ac:dyDescent="0.45">
      <c r="A12" s="3" t="s">
        <v>56</v>
      </c>
      <c r="B12" s="3">
        <v>2</v>
      </c>
    </row>
    <row r="13" spans="1:8" x14ac:dyDescent="0.45">
      <c r="A13" s="3" t="s">
        <v>57</v>
      </c>
      <c r="B13" s="3">
        <v>15</v>
      </c>
    </row>
    <row r="14" spans="1:8" x14ac:dyDescent="0.45">
      <c r="A14" s="3" t="s">
        <v>58</v>
      </c>
      <c r="B14" s="3">
        <v>86</v>
      </c>
    </row>
    <row r="15" spans="1:8" x14ac:dyDescent="0.45">
      <c r="A15" s="3" t="s">
        <v>59</v>
      </c>
      <c r="B15" s="3">
        <v>71</v>
      </c>
    </row>
    <row r="16" spans="1:8" x14ac:dyDescent="0.45">
      <c r="A16" s="3" t="s">
        <v>60</v>
      </c>
      <c r="B16" s="3">
        <v>0</v>
      </c>
    </row>
    <row r="17" spans="1:2" x14ac:dyDescent="0.45">
      <c r="A17" s="3" t="s">
        <v>61</v>
      </c>
      <c r="B17" s="3">
        <v>26</v>
      </c>
    </row>
    <row r="18" spans="1:2" x14ac:dyDescent="0.45">
      <c r="A18" s="3" t="s">
        <v>62</v>
      </c>
      <c r="B18" s="3">
        <v>14</v>
      </c>
    </row>
    <row r="19" spans="1:2" x14ac:dyDescent="0.45">
      <c r="A19" s="3" t="s">
        <v>63</v>
      </c>
      <c r="B19" s="3">
        <v>3</v>
      </c>
    </row>
    <row r="20" spans="1:2" x14ac:dyDescent="0.45">
      <c r="A20" s="3" t="s">
        <v>64</v>
      </c>
      <c r="B20" s="3">
        <v>27</v>
      </c>
    </row>
    <row r="21" spans="1:2" x14ac:dyDescent="0.45">
      <c r="A21" s="3" t="s">
        <v>65</v>
      </c>
      <c r="B21" s="3">
        <v>0</v>
      </c>
    </row>
    <row r="22" spans="1:2" x14ac:dyDescent="0.45">
      <c r="A22" s="3" t="s">
        <v>66</v>
      </c>
      <c r="B22" s="3">
        <v>0</v>
      </c>
    </row>
    <row r="23" spans="1:2" x14ac:dyDescent="0.45">
      <c r="A23" s="3" t="s">
        <v>67</v>
      </c>
      <c r="B23" s="3">
        <v>0</v>
      </c>
    </row>
    <row r="24" spans="1:2" x14ac:dyDescent="0.45">
      <c r="A24" s="3" t="s">
        <v>68</v>
      </c>
      <c r="B24" s="3">
        <v>0</v>
      </c>
    </row>
    <row r="25" spans="1:2" x14ac:dyDescent="0.45">
      <c r="A25" s="3" t="s">
        <v>69</v>
      </c>
      <c r="B25" s="3">
        <v>0</v>
      </c>
    </row>
    <row r="26" spans="1:2" x14ac:dyDescent="0.45">
      <c r="A26" s="3" t="s">
        <v>70</v>
      </c>
      <c r="B26" s="3">
        <v>1</v>
      </c>
    </row>
    <row r="27" spans="1:2" x14ac:dyDescent="0.45">
      <c r="A27" s="3" t="s">
        <v>71</v>
      </c>
      <c r="B27" s="3">
        <v>0</v>
      </c>
    </row>
    <row r="28" spans="1:2" x14ac:dyDescent="0.45">
      <c r="A28" s="3" t="s">
        <v>72</v>
      </c>
      <c r="B28" s="3">
        <v>0</v>
      </c>
    </row>
    <row r="29" spans="1:2" x14ac:dyDescent="0.45">
      <c r="A29" s="3" t="s">
        <v>73</v>
      </c>
      <c r="B29" s="3">
        <v>0</v>
      </c>
    </row>
    <row r="30" spans="1:2" x14ac:dyDescent="0.45">
      <c r="A30" s="3" t="s">
        <v>74</v>
      </c>
      <c r="B30" s="3">
        <v>0</v>
      </c>
    </row>
    <row r="31" spans="1:2" x14ac:dyDescent="0.45">
      <c r="A31" s="3" t="s">
        <v>75</v>
      </c>
      <c r="B31" s="3">
        <v>0</v>
      </c>
    </row>
    <row r="32" spans="1:2" x14ac:dyDescent="0.45">
      <c r="A32" s="3" t="s">
        <v>76</v>
      </c>
      <c r="B32" s="3">
        <v>7</v>
      </c>
    </row>
    <row r="33" spans="1:2" x14ac:dyDescent="0.45">
      <c r="A33" s="3" t="s">
        <v>77</v>
      </c>
      <c r="B33" s="3">
        <v>0</v>
      </c>
    </row>
    <row r="34" spans="1:2" x14ac:dyDescent="0.45">
      <c r="A34" s="3" t="s">
        <v>78</v>
      </c>
      <c r="B34" s="3">
        <v>1</v>
      </c>
    </row>
    <row r="35" spans="1:2" x14ac:dyDescent="0.45">
      <c r="A35" s="3" t="s">
        <v>79</v>
      </c>
      <c r="B35" s="3">
        <v>0</v>
      </c>
    </row>
    <row r="36" spans="1:2" x14ac:dyDescent="0.45">
      <c r="A36" s="3" t="s">
        <v>80</v>
      </c>
      <c r="B36" s="3">
        <v>0</v>
      </c>
    </row>
    <row r="37" spans="1:2" x14ac:dyDescent="0.45">
      <c r="A37" s="3" t="s">
        <v>81</v>
      </c>
      <c r="B37" s="3">
        <v>1</v>
      </c>
    </row>
    <row r="38" spans="1:2" x14ac:dyDescent="0.45">
      <c r="A38" s="3" t="s">
        <v>82</v>
      </c>
      <c r="B38" s="3">
        <v>1</v>
      </c>
    </row>
    <row r="39" spans="1:2" x14ac:dyDescent="0.45">
      <c r="A39" s="3" t="s">
        <v>83</v>
      </c>
      <c r="B39" s="3">
        <v>0</v>
      </c>
    </row>
    <row r="40" spans="1:2" x14ac:dyDescent="0.45">
      <c r="A40" s="3" t="s">
        <v>84</v>
      </c>
      <c r="B40" s="3">
        <v>0</v>
      </c>
    </row>
    <row r="41" spans="1:2" x14ac:dyDescent="0.45">
      <c r="A41" s="3" t="s">
        <v>85</v>
      </c>
      <c r="B41" s="3">
        <v>0</v>
      </c>
    </row>
    <row r="42" spans="1:2" x14ac:dyDescent="0.45">
      <c r="A42" s="3" t="s">
        <v>86</v>
      </c>
      <c r="B42" s="3">
        <v>0</v>
      </c>
    </row>
    <row r="43" spans="1:2" x14ac:dyDescent="0.45">
      <c r="A43" s="3" t="s">
        <v>87</v>
      </c>
      <c r="B43" s="3">
        <v>2</v>
      </c>
    </row>
    <row r="44" spans="1:2" x14ac:dyDescent="0.45">
      <c r="A44" s="3" t="s">
        <v>88</v>
      </c>
      <c r="B44" s="3">
        <v>2</v>
      </c>
    </row>
    <row r="45" spans="1:2" x14ac:dyDescent="0.45">
      <c r="A45" s="3" t="s">
        <v>89</v>
      </c>
      <c r="B45" s="3">
        <v>0</v>
      </c>
    </row>
    <row r="46" spans="1:2" x14ac:dyDescent="0.45">
      <c r="A46" s="3" t="s">
        <v>90</v>
      </c>
      <c r="B46" s="3">
        <v>0</v>
      </c>
    </row>
    <row r="47" spans="1:2" x14ac:dyDescent="0.45">
      <c r="A47" s="3" t="s">
        <v>91</v>
      </c>
      <c r="B47" s="3">
        <v>0</v>
      </c>
    </row>
    <row r="48" spans="1:2" x14ac:dyDescent="0.45">
      <c r="A48" s="3" t="s">
        <v>92</v>
      </c>
      <c r="B48" s="3">
        <v>0</v>
      </c>
    </row>
    <row r="49" spans="1:2" x14ac:dyDescent="0.45">
      <c r="A49" s="3" t="s">
        <v>93</v>
      </c>
      <c r="B49" s="3">
        <v>0</v>
      </c>
    </row>
    <row r="50" spans="1:2" x14ac:dyDescent="0.45">
      <c r="A50" s="3" t="s">
        <v>94</v>
      </c>
      <c r="B50" s="3">
        <v>0</v>
      </c>
    </row>
    <row r="51" spans="1:2" x14ac:dyDescent="0.45">
      <c r="A51" s="3" t="s">
        <v>95</v>
      </c>
      <c r="B51" s="3">
        <v>0</v>
      </c>
    </row>
    <row r="52" spans="1:2" x14ac:dyDescent="0.45">
      <c r="A52" s="3" t="s">
        <v>96</v>
      </c>
      <c r="B52" s="3">
        <v>0</v>
      </c>
    </row>
    <row r="53" spans="1:2" x14ac:dyDescent="0.45">
      <c r="A53" s="3" t="s">
        <v>97</v>
      </c>
      <c r="B53" s="3">
        <v>6</v>
      </c>
    </row>
    <row r="54" spans="1:2" x14ac:dyDescent="0.45">
      <c r="A54" s="3" t="s">
        <v>98</v>
      </c>
      <c r="B54" s="3">
        <v>1</v>
      </c>
    </row>
    <row r="55" spans="1:2" x14ac:dyDescent="0.45">
      <c r="A55" s="3" t="s">
        <v>99</v>
      </c>
      <c r="B55" s="3">
        <v>1</v>
      </c>
    </row>
    <row r="56" spans="1:2" x14ac:dyDescent="0.45">
      <c r="A56" s="3" t="s">
        <v>100</v>
      </c>
      <c r="B56" s="3">
        <v>0</v>
      </c>
    </row>
    <row r="57" spans="1:2" x14ac:dyDescent="0.45">
      <c r="A57" s="3" t="s">
        <v>101</v>
      </c>
      <c r="B57" s="3">
        <v>2</v>
      </c>
    </row>
    <row r="58" spans="1:2" x14ac:dyDescent="0.45">
      <c r="A58" s="3" t="s">
        <v>102</v>
      </c>
      <c r="B58" s="3">
        <v>0</v>
      </c>
    </row>
    <row r="59" spans="1:2" x14ac:dyDescent="0.45">
      <c r="A59" s="3" t="s">
        <v>103</v>
      </c>
      <c r="B59" s="3">
        <v>0</v>
      </c>
    </row>
    <row r="60" spans="1:2" x14ac:dyDescent="0.45">
      <c r="A60" s="3" t="s">
        <v>104</v>
      </c>
      <c r="B60" s="3">
        <v>0</v>
      </c>
    </row>
    <row r="61" spans="1:2" x14ac:dyDescent="0.45">
      <c r="A61" s="3" t="s">
        <v>105</v>
      </c>
      <c r="B61" s="3">
        <v>2</v>
      </c>
    </row>
    <row r="62" spans="1:2" x14ac:dyDescent="0.45">
      <c r="A62" s="3" t="s">
        <v>106</v>
      </c>
      <c r="B62" s="3">
        <v>0</v>
      </c>
    </row>
    <row r="63" spans="1:2" x14ac:dyDescent="0.45">
      <c r="A63" s="3" t="s">
        <v>107</v>
      </c>
      <c r="B63" s="3">
        <v>0</v>
      </c>
    </row>
    <row r="64" spans="1:2" x14ac:dyDescent="0.45">
      <c r="A64" s="3" t="s">
        <v>108</v>
      </c>
      <c r="B64" s="3">
        <v>0</v>
      </c>
    </row>
    <row r="65" spans="1:2" x14ac:dyDescent="0.45">
      <c r="A65" s="3" t="s">
        <v>109</v>
      </c>
      <c r="B65" s="3">
        <v>0</v>
      </c>
    </row>
    <row r="66" spans="1:2" x14ac:dyDescent="0.45">
      <c r="A66" s="3" t="s">
        <v>110</v>
      </c>
      <c r="B66" s="3">
        <v>0</v>
      </c>
    </row>
    <row r="67" spans="1:2" x14ac:dyDescent="0.45">
      <c r="A67" s="3" t="s">
        <v>111</v>
      </c>
      <c r="B67" s="3">
        <v>0</v>
      </c>
    </row>
    <row r="68" spans="1:2" x14ac:dyDescent="0.45">
      <c r="A68" s="3" t="s">
        <v>112</v>
      </c>
      <c r="B68" s="3">
        <v>0</v>
      </c>
    </row>
    <row r="69" spans="1:2" x14ac:dyDescent="0.45">
      <c r="A69" s="3" t="s">
        <v>113</v>
      </c>
      <c r="B69" s="3">
        <v>2</v>
      </c>
    </row>
    <row r="70" spans="1:2" x14ac:dyDescent="0.45">
      <c r="A70" s="3" t="s">
        <v>114</v>
      </c>
      <c r="B70" s="3">
        <v>2</v>
      </c>
    </row>
    <row r="71" spans="1:2" x14ac:dyDescent="0.45">
      <c r="A71" s="3" t="s">
        <v>115</v>
      </c>
      <c r="B71" s="3">
        <v>0</v>
      </c>
    </row>
    <row r="72" spans="1:2" x14ac:dyDescent="0.45">
      <c r="A72" s="3" t="s">
        <v>116</v>
      </c>
      <c r="B72" s="3">
        <v>0</v>
      </c>
    </row>
    <row r="73" spans="1:2" x14ac:dyDescent="0.45">
      <c r="A73" s="3" t="s">
        <v>117</v>
      </c>
      <c r="B73" s="3">
        <v>0</v>
      </c>
    </row>
    <row r="74" spans="1:2" x14ac:dyDescent="0.45">
      <c r="A74" s="3" t="s">
        <v>118</v>
      </c>
      <c r="B74" s="3">
        <v>0</v>
      </c>
    </row>
    <row r="75" spans="1:2" x14ac:dyDescent="0.45">
      <c r="A75" s="3" t="s">
        <v>119</v>
      </c>
      <c r="B75" s="3">
        <v>0</v>
      </c>
    </row>
    <row r="76" spans="1:2" x14ac:dyDescent="0.45">
      <c r="A76" s="3" t="s">
        <v>120</v>
      </c>
      <c r="B76" s="3">
        <v>0</v>
      </c>
    </row>
    <row r="77" spans="1:2" x14ac:dyDescent="0.45">
      <c r="A77" s="3" t="s">
        <v>121</v>
      </c>
      <c r="B77" s="3">
        <v>0</v>
      </c>
    </row>
    <row r="78" spans="1:2" s="113" customFormat="1" ht="12.6" customHeight="1" x14ac:dyDescent="0.4">
      <c r="A78" s="113" t="s">
        <v>122</v>
      </c>
    </row>
    <row r="79" spans="1:2" s="119" customFormat="1" x14ac:dyDescent="0.45">
      <c r="A79" s="119" t="s">
        <v>467</v>
      </c>
    </row>
  </sheetData>
  <mergeCells count="4">
    <mergeCell ref="A1:XFD1"/>
    <mergeCell ref="A2:XFD2"/>
    <mergeCell ref="A78:XFD78"/>
    <mergeCell ref="A79:XFD79"/>
  </mergeCells>
  <hyperlinks>
    <hyperlink ref="A2" location="'Table of Contents'!A1" display="Return to Table of Contents" xr:uid="{F5661E47-239B-46B9-87B4-AF9B968E53D0}"/>
  </hyperlinks>
  <pageMargins left="0.7" right="0.7" top="0.75" bottom="0.75" header="0.3" footer="0.3"/>
  <pageSetup orientation="portrait" verticalDpi="597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280D5-6DCE-4C5A-873A-9EC9C328BCF4}">
  <dimension ref="A1:F46"/>
  <sheetViews>
    <sheetView workbookViewId="0">
      <selection sqref="A1:XFD1"/>
    </sheetView>
  </sheetViews>
  <sheetFormatPr defaultColWidth="0" defaultRowHeight="12.6" zeroHeight="1" x14ac:dyDescent="0.45"/>
  <cols>
    <col min="1" max="1" width="65.29296875" style="3" customWidth="1"/>
    <col min="2" max="3" width="34" style="3" bestFit="1" customWidth="1"/>
    <col min="4" max="4" width="36.1171875" style="3" bestFit="1" customWidth="1"/>
    <col min="5" max="6" width="0" style="3" hidden="1" customWidth="1"/>
    <col min="7" max="16384" width="8.87890625" style="3" hidden="1"/>
  </cols>
  <sheetData>
    <row r="1" spans="1:4" s="115" customFormat="1" ht="13.8" x14ac:dyDescent="0.45">
      <c r="A1" s="115" t="s">
        <v>361</v>
      </c>
    </row>
    <row r="2" spans="1:4" s="120" customFormat="1" x14ac:dyDescent="0.45">
      <c r="A2" s="120" t="s">
        <v>2</v>
      </c>
    </row>
    <row r="3" spans="1:4" x14ac:dyDescent="0.45">
      <c r="A3" s="3" t="s">
        <v>3</v>
      </c>
      <c r="B3" s="3" t="s">
        <v>353</v>
      </c>
      <c r="C3" s="3" t="s">
        <v>355</v>
      </c>
      <c r="D3" s="3" t="s">
        <v>357</v>
      </c>
    </row>
    <row r="4" spans="1:4" x14ac:dyDescent="0.45">
      <c r="A4" s="3" t="s">
        <v>123</v>
      </c>
      <c r="B4" s="3">
        <v>214</v>
      </c>
      <c r="C4" s="3">
        <v>114</v>
      </c>
      <c r="D4" s="3">
        <v>100</v>
      </c>
    </row>
    <row r="5" spans="1:4" x14ac:dyDescent="0.45">
      <c r="A5" s="3" t="s">
        <v>124</v>
      </c>
      <c r="B5" s="20">
        <v>0.30399999999999999</v>
      </c>
      <c r="C5" s="20">
        <v>0.46500000000000002</v>
      </c>
      <c r="D5" s="17">
        <v>0.12</v>
      </c>
    </row>
    <row r="6" spans="1:4" x14ac:dyDescent="0.45">
      <c r="A6" s="3" t="s">
        <v>125</v>
      </c>
      <c r="B6" s="20">
        <v>0.46700000000000003</v>
      </c>
      <c r="C6" s="20">
        <v>0.16700000000000001</v>
      </c>
      <c r="D6" s="17">
        <v>0.81</v>
      </c>
    </row>
    <row r="7" spans="1:4" x14ac:dyDescent="0.45">
      <c r="A7" s="3" t="s">
        <v>126</v>
      </c>
      <c r="B7" s="20">
        <v>0.22900000000000001</v>
      </c>
      <c r="C7" s="20">
        <v>0.36799999999999999</v>
      </c>
      <c r="D7" s="17">
        <v>7.0000000000000007E-2</v>
      </c>
    </row>
    <row r="8" spans="1:4" x14ac:dyDescent="0.45">
      <c r="A8" s="3" t="s">
        <v>127</v>
      </c>
      <c r="B8" s="20">
        <v>0</v>
      </c>
      <c r="C8" s="20">
        <v>0</v>
      </c>
      <c r="D8" s="17">
        <v>0</v>
      </c>
    </row>
    <row r="9" spans="1:4" x14ac:dyDescent="0.45">
      <c r="A9" s="3" t="s">
        <v>128</v>
      </c>
      <c r="B9" s="4">
        <v>2533</v>
      </c>
      <c r="C9" s="3">
        <v>1340</v>
      </c>
      <c r="D9" s="3">
        <v>1193</v>
      </c>
    </row>
    <row r="10" spans="1:4" x14ac:dyDescent="0.45">
      <c r="A10" s="3" t="s">
        <v>129</v>
      </c>
      <c r="B10" s="20">
        <v>0.189</v>
      </c>
      <c r="C10" s="20">
        <v>0.216</v>
      </c>
      <c r="D10" s="17">
        <v>0.158</v>
      </c>
    </row>
    <row r="11" spans="1:4" x14ac:dyDescent="0.45">
      <c r="A11" s="3" t="s">
        <v>130</v>
      </c>
      <c r="B11" s="20">
        <v>8.5999999999999993E-2</v>
      </c>
      <c r="C11" s="20">
        <v>6.4000000000000001E-2</v>
      </c>
      <c r="D11" s="17">
        <v>0.111</v>
      </c>
    </row>
    <row r="12" spans="1:4" x14ac:dyDescent="0.45">
      <c r="A12" s="3" t="s">
        <v>125</v>
      </c>
      <c r="B12" s="20">
        <v>0.27500000000000002</v>
      </c>
      <c r="C12" s="20">
        <v>0.29899999999999999</v>
      </c>
      <c r="D12" s="17">
        <v>0.249</v>
      </c>
    </row>
    <row r="13" spans="1:4" x14ac:dyDescent="0.45">
      <c r="A13" s="3" t="s">
        <v>131</v>
      </c>
      <c r="B13" s="20">
        <v>0.223</v>
      </c>
      <c r="C13" s="20">
        <v>0.16300000000000001</v>
      </c>
      <c r="D13" s="17">
        <v>0.29099999999999998</v>
      </c>
    </row>
    <row r="14" spans="1:4" x14ac:dyDescent="0.45">
      <c r="A14" s="3" t="s">
        <v>132</v>
      </c>
      <c r="B14" s="20">
        <v>6.6000000000000003E-2</v>
      </c>
      <c r="C14" s="20">
        <v>0.104</v>
      </c>
      <c r="D14" s="17">
        <v>2.3E-2</v>
      </c>
    </row>
    <row r="15" spans="1:4" x14ac:dyDescent="0.45">
      <c r="A15" s="3" t="s">
        <v>133</v>
      </c>
      <c r="B15" s="20">
        <v>0.14000000000000001</v>
      </c>
      <c r="C15" s="20">
        <v>0.13600000000000001</v>
      </c>
      <c r="D15" s="17">
        <v>0.14499999999999999</v>
      </c>
    </row>
    <row r="16" spans="1:4" x14ac:dyDescent="0.45">
      <c r="A16" s="3" t="s">
        <v>134</v>
      </c>
      <c r="B16" s="20">
        <v>0.02</v>
      </c>
      <c r="C16" s="20">
        <v>1.7000000000000001E-2</v>
      </c>
      <c r="D16" s="17">
        <v>2.3E-2</v>
      </c>
    </row>
    <row r="17" spans="1:4" x14ac:dyDescent="0.45">
      <c r="A17" s="3" t="s">
        <v>135</v>
      </c>
      <c r="B17" s="20">
        <v>0.72499999999999998</v>
      </c>
      <c r="C17" s="20">
        <v>0.71899999999999997</v>
      </c>
      <c r="D17" s="17">
        <v>0.73099999999999998</v>
      </c>
    </row>
    <row r="18" spans="1:4" x14ac:dyDescent="0.45">
      <c r="A18" s="3" t="s">
        <v>136</v>
      </c>
      <c r="B18" s="20">
        <v>0.16</v>
      </c>
      <c r="C18" s="20">
        <v>0.153</v>
      </c>
      <c r="D18" s="17">
        <v>0.16800000000000001</v>
      </c>
    </row>
    <row r="19" spans="1:4" x14ac:dyDescent="0.45">
      <c r="A19" s="3" t="s">
        <v>137</v>
      </c>
      <c r="B19" s="3">
        <v>372</v>
      </c>
      <c r="C19" s="3">
        <v>225</v>
      </c>
      <c r="D19" s="3">
        <v>147</v>
      </c>
    </row>
    <row r="20" spans="1:4" x14ac:dyDescent="0.45">
      <c r="A20" s="3" t="s">
        <v>138</v>
      </c>
      <c r="B20" s="20">
        <v>0.88200000000000001</v>
      </c>
      <c r="C20" s="20">
        <v>0.83599999999999997</v>
      </c>
      <c r="D20" s="17">
        <v>0.95199999999999996</v>
      </c>
    </row>
    <row r="21" spans="1:4" x14ac:dyDescent="0.45">
      <c r="A21" s="3" t="s">
        <v>127</v>
      </c>
      <c r="B21" s="20">
        <v>6.2E-2</v>
      </c>
      <c r="C21" s="20">
        <v>6.2E-2</v>
      </c>
      <c r="D21" s="17">
        <v>6.0999999999999999E-2</v>
      </c>
    </row>
    <row r="22" spans="1:4" x14ac:dyDescent="0.45">
      <c r="A22" s="3" t="s">
        <v>139</v>
      </c>
      <c r="B22" s="3">
        <v>328</v>
      </c>
      <c r="C22" s="3">
        <v>196</v>
      </c>
      <c r="D22" s="3">
        <v>132</v>
      </c>
    </row>
    <row r="23" spans="1:4" x14ac:dyDescent="0.45">
      <c r="A23" s="3" t="s">
        <v>138</v>
      </c>
      <c r="B23" s="20">
        <v>0.65200000000000002</v>
      </c>
      <c r="C23" s="20">
        <v>0.57699999999999996</v>
      </c>
      <c r="D23" s="17">
        <v>0.76500000000000001</v>
      </c>
    </row>
    <row r="24" spans="1:4" x14ac:dyDescent="0.45">
      <c r="A24" s="3" t="s">
        <v>127</v>
      </c>
      <c r="B24" s="20">
        <v>9.0999999999999998E-2</v>
      </c>
      <c r="C24" s="20">
        <v>0.153</v>
      </c>
      <c r="D24" s="17">
        <v>0</v>
      </c>
    </row>
    <row r="25" spans="1:4" x14ac:dyDescent="0.45">
      <c r="A25" s="3" t="s">
        <v>140</v>
      </c>
      <c r="B25" s="3">
        <v>1150</v>
      </c>
      <c r="C25" s="3">
        <v>626</v>
      </c>
      <c r="D25" s="3">
        <v>524</v>
      </c>
    </row>
    <row r="26" spans="1:4" x14ac:dyDescent="0.45">
      <c r="A26" s="3" t="s">
        <v>138</v>
      </c>
      <c r="B26" s="20">
        <v>0.69299999999999995</v>
      </c>
      <c r="C26" s="20">
        <v>0.7</v>
      </c>
      <c r="D26" s="17">
        <v>0.68500000000000005</v>
      </c>
    </row>
    <row r="27" spans="1:4" x14ac:dyDescent="0.45">
      <c r="A27" s="3" t="s">
        <v>127</v>
      </c>
      <c r="B27" s="20">
        <v>0.105</v>
      </c>
      <c r="C27" s="20">
        <v>6.5000000000000002E-2</v>
      </c>
      <c r="D27" s="17">
        <v>0.153</v>
      </c>
    </row>
    <row r="28" spans="1:4" x14ac:dyDescent="0.45">
      <c r="A28" s="3" t="s">
        <v>141</v>
      </c>
      <c r="B28" s="3">
        <v>683</v>
      </c>
      <c r="C28" s="3">
        <v>293</v>
      </c>
      <c r="D28" s="3">
        <v>390</v>
      </c>
    </row>
    <row r="29" spans="1:4" x14ac:dyDescent="0.45">
      <c r="A29" s="3" t="s">
        <v>138</v>
      </c>
      <c r="B29" s="20">
        <v>0.72799999999999998</v>
      </c>
      <c r="C29" s="20">
        <v>0.76800000000000002</v>
      </c>
      <c r="D29" s="17">
        <v>0.69699999999999995</v>
      </c>
    </row>
    <row r="30" spans="1:4" x14ac:dyDescent="0.45">
      <c r="A30" s="3" t="s">
        <v>127</v>
      </c>
      <c r="B30" s="20">
        <v>0.34</v>
      </c>
      <c r="C30" s="20">
        <v>0.41</v>
      </c>
      <c r="D30" s="17">
        <v>0.28699999999999998</v>
      </c>
    </row>
    <row r="31" spans="1:4" x14ac:dyDescent="0.45">
      <c r="A31" s="3" t="s">
        <v>142</v>
      </c>
    </row>
    <row r="32" spans="1:4" x14ac:dyDescent="0.45">
      <c r="A32" s="3" t="s">
        <v>143</v>
      </c>
      <c r="B32" s="20">
        <v>0.27100000000000002</v>
      </c>
      <c r="C32" s="20">
        <v>0.23599999999999999</v>
      </c>
      <c r="D32" s="17">
        <v>0.30199999999999999</v>
      </c>
    </row>
    <row r="33" spans="1:5" x14ac:dyDescent="0.45">
      <c r="A33" s="3" t="s">
        <v>144</v>
      </c>
      <c r="B33" s="20">
        <v>0.25800000000000001</v>
      </c>
      <c r="C33" s="20">
        <v>0.28399999999999997</v>
      </c>
      <c r="D33" s="17">
        <v>0.22600000000000001</v>
      </c>
    </row>
    <row r="34" spans="1:5" x14ac:dyDescent="0.45">
      <c r="A34" s="3" t="s">
        <v>145</v>
      </c>
      <c r="B34" s="20">
        <v>0.152</v>
      </c>
      <c r="C34" s="20">
        <v>0.14799999999999999</v>
      </c>
      <c r="D34" s="17">
        <v>0.155</v>
      </c>
    </row>
    <row r="35" spans="1:5" x14ac:dyDescent="0.45">
      <c r="A35" s="3" t="s">
        <v>146</v>
      </c>
      <c r="B35" s="20">
        <v>0.11799999999999999</v>
      </c>
      <c r="C35" s="20">
        <v>0.17299999999999999</v>
      </c>
      <c r="D35" s="17">
        <v>6.5000000000000002E-2</v>
      </c>
    </row>
    <row r="36" spans="1:5" x14ac:dyDescent="0.45">
      <c r="A36" s="3" t="s">
        <v>147</v>
      </c>
      <c r="D36" s="17"/>
    </row>
    <row r="37" spans="1:5" x14ac:dyDescent="0.45">
      <c r="A37" s="3" t="s">
        <v>148</v>
      </c>
      <c r="B37" s="4">
        <v>24922</v>
      </c>
      <c r="C37" s="4">
        <v>33750</v>
      </c>
      <c r="D37" s="4">
        <v>16338</v>
      </c>
    </row>
    <row r="38" spans="1:5" x14ac:dyDescent="0.45">
      <c r="A38" s="3" t="s">
        <v>143</v>
      </c>
      <c r="B38" s="4">
        <v>18594</v>
      </c>
      <c r="C38" s="4">
        <v>38750</v>
      </c>
      <c r="D38" s="4">
        <v>11458</v>
      </c>
    </row>
    <row r="39" spans="1:5" x14ac:dyDescent="0.45">
      <c r="A39" s="3" t="s">
        <v>144</v>
      </c>
      <c r="B39" s="4">
        <v>19583</v>
      </c>
      <c r="C39" s="4">
        <v>25170</v>
      </c>
      <c r="D39" s="4">
        <v>16023</v>
      </c>
    </row>
    <row r="40" spans="1:5" x14ac:dyDescent="0.45">
      <c r="A40" s="3" t="s">
        <v>145</v>
      </c>
      <c r="B40" s="4">
        <v>38512</v>
      </c>
      <c r="C40" s="4">
        <v>43654</v>
      </c>
      <c r="D40" s="4">
        <v>25729</v>
      </c>
      <c r="E40" s="21"/>
    </row>
    <row r="41" spans="1:5" x14ac:dyDescent="0.45">
      <c r="A41" s="3" t="s">
        <v>149</v>
      </c>
      <c r="B41" s="4">
        <v>22679</v>
      </c>
      <c r="C41" s="4">
        <v>62857</v>
      </c>
      <c r="D41" s="4">
        <v>4327</v>
      </c>
      <c r="E41" s="21"/>
    </row>
    <row r="42" spans="1:5" x14ac:dyDescent="0.45">
      <c r="A42" s="3" t="s">
        <v>150</v>
      </c>
      <c r="B42" s="4">
        <v>34861</v>
      </c>
      <c r="C42" s="4">
        <v>13854</v>
      </c>
      <c r="D42" s="4">
        <v>45658</v>
      </c>
      <c r="E42" s="21"/>
    </row>
    <row r="43" spans="1:5" x14ac:dyDescent="0.45">
      <c r="A43" s="3" t="s">
        <v>151</v>
      </c>
      <c r="E43" s="21"/>
    </row>
    <row r="44" spans="1:5" x14ac:dyDescent="0.45">
      <c r="A44" s="3" t="s">
        <v>152</v>
      </c>
      <c r="B44" s="20">
        <v>5.0000000000000001E-3</v>
      </c>
      <c r="C44" s="3" t="s">
        <v>5</v>
      </c>
      <c r="D44" s="3" t="s">
        <v>5</v>
      </c>
    </row>
    <row r="45" spans="1:5" s="113" customFormat="1" ht="12.6" customHeight="1" x14ac:dyDescent="0.4">
      <c r="A45" s="113" t="s">
        <v>153</v>
      </c>
    </row>
    <row r="46" spans="1:5" s="119" customFormat="1" x14ac:dyDescent="0.45">
      <c r="A46" s="119" t="s">
        <v>467</v>
      </c>
    </row>
  </sheetData>
  <mergeCells count="4">
    <mergeCell ref="A45:XFD45"/>
    <mergeCell ref="A46:XFD46"/>
    <mergeCell ref="A1:XFD1"/>
    <mergeCell ref="A2:XFD2"/>
  </mergeCells>
  <hyperlinks>
    <hyperlink ref="A2" location="'Table of Contents'!A1" display="Return to Table of Contents" xr:uid="{56218BDB-0A32-4E8F-ABC2-6367A5FB17EB}"/>
  </hyperlink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BB1B3-B2CB-45B7-B812-BD03FCD70957}">
  <dimension ref="A1:G73"/>
  <sheetViews>
    <sheetView zoomScaleNormal="100" workbookViewId="0">
      <selection sqref="A1:XFD1"/>
    </sheetView>
  </sheetViews>
  <sheetFormatPr defaultColWidth="0" defaultRowHeight="12.6" zeroHeight="1" x14ac:dyDescent="0.45"/>
  <cols>
    <col min="1" max="1" width="65.5859375" style="3" customWidth="1"/>
    <col min="2" max="2" width="30.87890625" style="3" bestFit="1" customWidth="1"/>
    <col min="3" max="3" width="32.87890625" style="3" bestFit="1" customWidth="1"/>
    <col min="4" max="7" width="65.5859375" style="3" customWidth="1"/>
    <col min="8" max="16384" width="65.5859375" style="3" hidden="1"/>
  </cols>
  <sheetData>
    <row r="1" spans="1:7" s="115" customFormat="1" ht="13.8" x14ac:dyDescent="0.45">
      <c r="A1" s="115" t="s">
        <v>362</v>
      </c>
    </row>
    <row r="2" spans="1:7" s="120" customFormat="1" x14ac:dyDescent="0.45">
      <c r="A2" s="120" t="s">
        <v>2</v>
      </c>
    </row>
    <row r="3" spans="1:7" x14ac:dyDescent="0.45">
      <c r="A3" s="3" t="s">
        <v>3</v>
      </c>
      <c r="B3" s="3" t="s">
        <v>353</v>
      </c>
      <c r="C3" s="3" t="s">
        <v>354</v>
      </c>
      <c r="D3" s="3" t="s">
        <v>355</v>
      </c>
      <c r="E3" s="3" t="s">
        <v>356</v>
      </c>
      <c r="F3" s="3" t="s">
        <v>357</v>
      </c>
      <c r="G3" s="3" t="s">
        <v>358</v>
      </c>
    </row>
    <row r="4" spans="1:7" s="117" customFormat="1" x14ac:dyDescent="0.45">
      <c r="A4" s="117" t="s">
        <v>154</v>
      </c>
    </row>
    <row r="5" spans="1:7" x14ac:dyDescent="0.45">
      <c r="A5" s="3" t="s">
        <v>155</v>
      </c>
      <c r="B5" s="3">
        <v>315</v>
      </c>
      <c r="C5" s="3" t="s">
        <v>5</v>
      </c>
      <c r="D5" s="3">
        <v>130</v>
      </c>
      <c r="E5" s="3" t="s">
        <v>5</v>
      </c>
      <c r="F5" s="3">
        <v>185</v>
      </c>
      <c r="G5" s="18" t="s">
        <v>5</v>
      </c>
    </row>
    <row r="6" spans="1:7" x14ac:dyDescent="0.45">
      <c r="A6" s="3" t="s">
        <v>156</v>
      </c>
      <c r="B6" s="3">
        <v>67</v>
      </c>
      <c r="C6" s="20">
        <v>0.21299999999999999</v>
      </c>
      <c r="D6" s="3">
        <v>65</v>
      </c>
      <c r="E6" s="17">
        <v>0.5</v>
      </c>
      <c r="F6" s="3">
        <v>2</v>
      </c>
      <c r="G6" s="17">
        <v>1.0999999999999999E-2</v>
      </c>
    </row>
    <row r="7" spans="1:7" x14ac:dyDescent="0.45">
      <c r="A7" s="3" t="s">
        <v>157</v>
      </c>
      <c r="B7" s="3">
        <v>115</v>
      </c>
      <c r="C7" s="17">
        <v>0.36499999999999999</v>
      </c>
      <c r="D7" s="3">
        <v>9</v>
      </c>
      <c r="E7" s="17">
        <v>0.69</v>
      </c>
      <c r="F7" s="3">
        <v>106</v>
      </c>
      <c r="G7" s="17">
        <v>0.57299999999999995</v>
      </c>
    </row>
    <row r="8" spans="1:7" x14ac:dyDescent="0.45">
      <c r="A8" s="3" t="s">
        <v>158</v>
      </c>
      <c r="B8" s="3">
        <v>133</v>
      </c>
      <c r="C8" s="17">
        <v>0.42199999999999999</v>
      </c>
      <c r="D8" s="3">
        <v>56</v>
      </c>
      <c r="E8" s="17">
        <v>0.43099999999999999</v>
      </c>
      <c r="F8" s="3">
        <v>77</v>
      </c>
      <c r="G8" s="17">
        <v>0.41599999999999998</v>
      </c>
    </row>
    <row r="9" spans="1:7" x14ac:dyDescent="0.45">
      <c r="A9" s="3" t="s">
        <v>159</v>
      </c>
      <c r="B9" s="3">
        <v>0</v>
      </c>
      <c r="C9" s="17">
        <v>0</v>
      </c>
      <c r="D9" s="3">
        <v>0</v>
      </c>
      <c r="E9" s="17">
        <v>0</v>
      </c>
      <c r="F9" s="3">
        <v>0</v>
      </c>
      <c r="G9" s="18">
        <v>0</v>
      </c>
    </row>
    <row r="10" spans="1:7" x14ac:dyDescent="0.45">
      <c r="A10" s="3" t="s">
        <v>160</v>
      </c>
      <c r="B10" s="4">
        <v>2551</v>
      </c>
      <c r="C10" s="3" t="s">
        <v>5</v>
      </c>
      <c r="D10" s="3">
        <v>1433</v>
      </c>
      <c r="E10" s="17" t="s">
        <v>5</v>
      </c>
      <c r="F10" s="3">
        <v>1118</v>
      </c>
      <c r="G10" s="18" t="s">
        <v>5</v>
      </c>
    </row>
    <row r="11" spans="1:7" x14ac:dyDescent="0.45">
      <c r="A11" s="3" t="s">
        <v>161</v>
      </c>
      <c r="B11" s="3">
        <v>170</v>
      </c>
      <c r="C11" s="17">
        <v>6.7000000000000004E-2</v>
      </c>
      <c r="D11" s="3">
        <v>106</v>
      </c>
      <c r="E11" s="17">
        <v>7.3999999999999996E-2</v>
      </c>
      <c r="F11" s="3">
        <v>64</v>
      </c>
      <c r="G11" s="17">
        <v>5.7000000000000002E-2</v>
      </c>
    </row>
    <row r="12" spans="1:7" x14ac:dyDescent="0.45">
      <c r="A12" s="3" t="s">
        <v>162</v>
      </c>
      <c r="B12" s="3">
        <v>118</v>
      </c>
      <c r="C12" s="17">
        <v>4.5999999999999999E-2</v>
      </c>
      <c r="D12" s="3">
        <v>102</v>
      </c>
      <c r="E12" s="17">
        <v>7.0999999999999994E-2</v>
      </c>
      <c r="F12" s="3">
        <v>16</v>
      </c>
      <c r="G12" s="17">
        <v>1.4E-2</v>
      </c>
    </row>
    <row r="13" spans="1:7" x14ac:dyDescent="0.45">
      <c r="A13" s="3" t="s">
        <v>157</v>
      </c>
      <c r="B13" s="3">
        <v>635</v>
      </c>
      <c r="C13" s="17">
        <v>0.249</v>
      </c>
      <c r="D13" s="3">
        <v>413</v>
      </c>
      <c r="E13" s="17">
        <v>0.28799999999999998</v>
      </c>
      <c r="F13" s="3">
        <v>222</v>
      </c>
      <c r="G13" s="17">
        <v>0.19900000000000001</v>
      </c>
    </row>
    <row r="14" spans="1:7" x14ac:dyDescent="0.45">
      <c r="A14" s="3" t="s">
        <v>163</v>
      </c>
      <c r="B14" s="3">
        <v>867</v>
      </c>
      <c r="C14" s="17">
        <v>0.34</v>
      </c>
      <c r="D14" s="3">
        <v>489</v>
      </c>
      <c r="E14" s="17">
        <v>0.34100000000000003</v>
      </c>
      <c r="F14" s="3">
        <v>378</v>
      </c>
      <c r="G14" s="17">
        <v>0.33800000000000002</v>
      </c>
    </row>
    <row r="15" spans="1:7" x14ac:dyDescent="0.45">
      <c r="A15" s="3" t="s">
        <v>164</v>
      </c>
      <c r="B15" s="3">
        <v>263</v>
      </c>
      <c r="C15" s="17">
        <v>0.10299999999999999</v>
      </c>
      <c r="D15" s="3">
        <v>178</v>
      </c>
      <c r="E15" s="17">
        <v>0.124</v>
      </c>
      <c r="F15" s="3">
        <v>85</v>
      </c>
      <c r="G15" s="17">
        <v>7.5999999999999998E-2</v>
      </c>
    </row>
    <row r="16" spans="1:7" x14ac:dyDescent="0.45">
      <c r="A16" s="3" t="s">
        <v>165</v>
      </c>
      <c r="B16" s="3">
        <v>268</v>
      </c>
      <c r="C16" s="17">
        <v>0.105</v>
      </c>
      <c r="D16" s="3">
        <v>122</v>
      </c>
      <c r="E16" s="17">
        <v>8.5000000000000006E-2</v>
      </c>
      <c r="F16" s="3">
        <v>146</v>
      </c>
      <c r="G16" s="17">
        <v>0.13100000000000001</v>
      </c>
    </row>
    <row r="17" spans="1:7" x14ac:dyDescent="0.45">
      <c r="A17" s="3" t="s">
        <v>166</v>
      </c>
      <c r="B17" s="3">
        <v>230</v>
      </c>
      <c r="C17" s="17">
        <v>0.09</v>
      </c>
      <c r="D17" s="3">
        <v>23</v>
      </c>
      <c r="E17" s="17">
        <v>1.6E-2</v>
      </c>
      <c r="F17" s="3">
        <v>207</v>
      </c>
      <c r="G17" s="17">
        <v>0.185</v>
      </c>
    </row>
    <row r="18" spans="1:7" x14ac:dyDescent="0.45">
      <c r="A18" s="3" t="s">
        <v>167</v>
      </c>
      <c r="B18" s="4">
        <v>2263</v>
      </c>
      <c r="C18" s="17">
        <v>0.88700000000000001</v>
      </c>
      <c r="D18" s="3">
        <v>1225</v>
      </c>
      <c r="E18" s="17">
        <v>0.85499999999999998</v>
      </c>
      <c r="F18" s="3">
        <v>1038</v>
      </c>
      <c r="G18" s="17">
        <v>0.92800000000000005</v>
      </c>
    </row>
    <row r="19" spans="1:7" x14ac:dyDescent="0.45">
      <c r="A19" s="3" t="s">
        <v>159</v>
      </c>
      <c r="B19" s="3">
        <v>498</v>
      </c>
      <c r="C19" s="17">
        <v>0.19500000000000001</v>
      </c>
      <c r="D19" s="3">
        <v>145</v>
      </c>
      <c r="E19" s="17">
        <v>0.10100000000000001</v>
      </c>
      <c r="F19" s="3">
        <v>353</v>
      </c>
      <c r="G19" s="17">
        <v>0.316</v>
      </c>
    </row>
    <row r="20" spans="1:7" x14ac:dyDescent="0.45">
      <c r="A20" s="3" t="s">
        <v>168</v>
      </c>
      <c r="B20" s="3">
        <v>471</v>
      </c>
      <c r="C20" s="17" t="s">
        <v>5</v>
      </c>
      <c r="D20" s="3">
        <v>389</v>
      </c>
      <c r="E20" s="3" t="s">
        <v>5</v>
      </c>
      <c r="F20" s="3">
        <v>82</v>
      </c>
      <c r="G20" s="18" t="s">
        <v>5</v>
      </c>
    </row>
    <row r="21" spans="1:7" x14ac:dyDescent="0.45">
      <c r="A21" s="3" t="s">
        <v>167</v>
      </c>
      <c r="B21" s="3">
        <v>371</v>
      </c>
      <c r="C21" s="17">
        <v>0.78800000000000003</v>
      </c>
      <c r="D21" s="3">
        <v>289</v>
      </c>
      <c r="E21" s="17">
        <v>0.74299999999999999</v>
      </c>
      <c r="F21" s="3">
        <v>82</v>
      </c>
      <c r="G21" s="17">
        <v>1</v>
      </c>
    </row>
    <row r="22" spans="1:7" x14ac:dyDescent="0.45">
      <c r="A22" s="3" t="s">
        <v>159</v>
      </c>
      <c r="B22" s="3">
        <v>25</v>
      </c>
      <c r="C22" s="17">
        <v>5.2999999999999999E-2</v>
      </c>
      <c r="D22" s="3">
        <v>6</v>
      </c>
      <c r="E22" s="17">
        <v>1.4999999999999999E-2</v>
      </c>
      <c r="F22" s="3">
        <v>19</v>
      </c>
      <c r="G22" s="17">
        <v>0.23200000000000001</v>
      </c>
    </row>
    <row r="23" spans="1:7" x14ac:dyDescent="0.45">
      <c r="A23" s="3" t="s">
        <v>169</v>
      </c>
      <c r="B23" s="3">
        <v>285</v>
      </c>
      <c r="C23" s="17" t="s">
        <v>5</v>
      </c>
      <c r="D23" s="3">
        <v>210</v>
      </c>
      <c r="E23" s="17" t="s">
        <v>5</v>
      </c>
      <c r="F23" s="3">
        <v>75</v>
      </c>
      <c r="G23" s="18" t="s">
        <v>5</v>
      </c>
    </row>
    <row r="24" spans="1:7" x14ac:dyDescent="0.45">
      <c r="A24" s="3" t="s">
        <v>167</v>
      </c>
      <c r="B24" s="3">
        <v>238</v>
      </c>
      <c r="C24" s="17">
        <v>0.83499999999999996</v>
      </c>
      <c r="D24" s="3">
        <v>163</v>
      </c>
      <c r="E24" s="17">
        <v>0.77600000000000002</v>
      </c>
      <c r="F24" s="3">
        <v>75</v>
      </c>
      <c r="G24" s="17">
        <v>1</v>
      </c>
    </row>
    <row r="25" spans="1:7" x14ac:dyDescent="0.45">
      <c r="A25" s="3" t="s">
        <v>159</v>
      </c>
      <c r="B25" s="3">
        <v>0</v>
      </c>
      <c r="C25" s="17">
        <v>0</v>
      </c>
      <c r="D25" s="3">
        <v>0</v>
      </c>
      <c r="E25" s="17">
        <v>0</v>
      </c>
      <c r="F25" s="3">
        <v>0</v>
      </c>
      <c r="G25" s="18">
        <v>0</v>
      </c>
    </row>
    <row r="26" spans="1:7" x14ac:dyDescent="0.45">
      <c r="A26" s="3" t="s">
        <v>170</v>
      </c>
      <c r="B26" s="3">
        <v>967</v>
      </c>
      <c r="C26" s="17" t="s">
        <v>5</v>
      </c>
      <c r="D26" s="3">
        <v>470</v>
      </c>
      <c r="E26" s="17" t="s">
        <v>5</v>
      </c>
      <c r="F26" s="3">
        <v>497</v>
      </c>
      <c r="G26" s="18" t="s">
        <v>5</v>
      </c>
    </row>
    <row r="27" spans="1:7" x14ac:dyDescent="0.45">
      <c r="A27" s="3" t="s">
        <v>167</v>
      </c>
      <c r="B27" s="3">
        <v>887</v>
      </c>
      <c r="C27" s="17">
        <v>0.91700000000000004</v>
      </c>
      <c r="D27" s="3">
        <v>449</v>
      </c>
      <c r="E27" s="17">
        <v>0.95499999999999996</v>
      </c>
      <c r="F27" s="3">
        <v>438</v>
      </c>
      <c r="G27" s="17">
        <v>0.88100000000000001</v>
      </c>
    </row>
    <row r="28" spans="1:7" x14ac:dyDescent="0.45">
      <c r="A28" s="3" t="s">
        <v>159</v>
      </c>
      <c r="B28" s="3">
        <v>290</v>
      </c>
      <c r="C28" s="17">
        <v>0.3</v>
      </c>
      <c r="D28" s="3">
        <v>90</v>
      </c>
      <c r="E28" s="17">
        <v>0.191</v>
      </c>
      <c r="F28" s="3">
        <v>200</v>
      </c>
      <c r="G28" s="17">
        <v>0.40200000000000002</v>
      </c>
    </row>
    <row r="29" spans="1:7" x14ac:dyDescent="0.45">
      <c r="A29" s="3" t="s">
        <v>171</v>
      </c>
      <c r="B29" s="3">
        <v>828</v>
      </c>
      <c r="C29" s="17" t="s">
        <v>5</v>
      </c>
      <c r="D29" s="3">
        <v>364</v>
      </c>
      <c r="E29" s="17" t="s">
        <v>5</v>
      </c>
      <c r="F29" s="3">
        <v>464</v>
      </c>
      <c r="G29" s="18" t="s">
        <v>5</v>
      </c>
    </row>
    <row r="30" spans="1:7" x14ac:dyDescent="0.45">
      <c r="A30" s="3" t="s">
        <v>167</v>
      </c>
      <c r="B30" s="3">
        <v>767</v>
      </c>
      <c r="C30" s="17">
        <v>0.92600000000000005</v>
      </c>
      <c r="D30" s="3">
        <v>324</v>
      </c>
      <c r="E30" s="17">
        <v>0.89</v>
      </c>
      <c r="F30" s="3">
        <v>443</v>
      </c>
      <c r="G30" s="17">
        <v>0.95499999999999996</v>
      </c>
    </row>
    <row r="31" spans="1:7" x14ac:dyDescent="0.45">
      <c r="A31" s="3" t="s">
        <v>159</v>
      </c>
      <c r="B31" s="3">
        <v>183</v>
      </c>
      <c r="C31" s="17">
        <v>0.221</v>
      </c>
      <c r="D31" s="3">
        <v>49</v>
      </c>
      <c r="E31" s="17">
        <v>0.13500000000000001</v>
      </c>
      <c r="F31" s="3">
        <v>134</v>
      </c>
      <c r="G31" s="17">
        <v>0.28899999999999998</v>
      </c>
    </row>
    <row r="32" spans="1:7" s="117" customFormat="1" x14ac:dyDescent="0.45">
      <c r="A32" s="117" t="s">
        <v>172</v>
      </c>
    </row>
    <row r="33" spans="1:7" x14ac:dyDescent="0.45">
      <c r="A33" s="3" t="s">
        <v>173</v>
      </c>
      <c r="B33" s="4">
        <v>1899</v>
      </c>
      <c r="C33" s="17" t="s">
        <v>5</v>
      </c>
      <c r="D33" s="3">
        <v>940</v>
      </c>
      <c r="E33" s="3" t="s">
        <v>5</v>
      </c>
      <c r="F33" s="3">
        <v>959</v>
      </c>
      <c r="G33" s="3" t="s">
        <v>5</v>
      </c>
    </row>
    <row r="34" spans="1:7" x14ac:dyDescent="0.45">
      <c r="A34" s="3" t="s">
        <v>167</v>
      </c>
      <c r="B34" s="4">
        <v>1791</v>
      </c>
      <c r="C34" s="17">
        <v>0.94299999999999995</v>
      </c>
      <c r="D34" s="3">
        <v>868</v>
      </c>
      <c r="E34" s="5">
        <v>0.92300000000000004</v>
      </c>
      <c r="F34" s="3">
        <v>923</v>
      </c>
      <c r="G34" s="17">
        <v>0.96199999999999997</v>
      </c>
    </row>
    <row r="35" spans="1:7" x14ac:dyDescent="0.45">
      <c r="A35" s="3" t="s">
        <v>159</v>
      </c>
      <c r="B35" s="3">
        <v>422</v>
      </c>
      <c r="C35" s="17">
        <v>0.222</v>
      </c>
      <c r="D35" s="3">
        <v>139</v>
      </c>
      <c r="E35" s="5">
        <v>0.14799999999999999</v>
      </c>
      <c r="F35" s="3">
        <v>283</v>
      </c>
      <c r="G35" s="17">
        <v>0.29499999999999998</v>
      </c>
    </row>
    <row r="36" spans="1:7" x14ac:dyDescent="0.45">
      <c r="A36" s="3" t="s">
        <v>175</v>
      </c>
      <c r="B36" s="3">
        <v>1295</v>
      </c>
      <c r="C36" s="17" t="s">
        <v>5</v>
      </c>
      <c r="D36" s="3">
        <v>563</v>
      </c>
      <c r="E36" s="3" t="s">
        <v>5</v>
      </c>
      <c r="F36" s="3">
        <v>732</v>
      </c>
      <c r="G36" s="3" t="s">
        <v>5</v>
      </c>
    </row>
    <row r="37" spans="1:7" x14ac:dyDescent="0.45">
      <c r="A37" s="3" t="s">
        <v>167</v>
      </c>
      <c r="B37" s="3">
        <v>1295</v>
      </c>
      <c r="C37" s="17">
        <v>1</v>
      </c>
      <c r="D37" s="3">
        <v>563</v>
      </c>
      <c r="E37" s="20">
        <v>1</v>
      </c>
      <c r="F37" s="3">
        <v>732</v>
      </c>
      <c r="G37" s="17">
        <v>1</v>
      </c>
    </row>
    <row r="38" spans="1:7" x14ac:dyDescent="0.45">
      <c r="A38" s="3" t="s">
        <v>159</v>
      </c>
      <c r="B38" s="3">
        <v>360</v>
      </c>
      <c r="C38" s="17">
        <v>0.27800000000000002</v>
      </c>
      <c r="D38" s="3">
        <v>77</v>
      </c>
      <c r="E38" s="5">
        <v>0.13700000000000001</v>
      </c>
      <c r="F38" s="3">
        <v>283</v>
      </c>
      <c r="G38" s="17">
        <v>0.38700000000000001</v>
      </c>
    </row>
    <row r="39" spans="1:7" x14ac:dyDescent="0.45">
      <c r="A39" s="3" t="s">
        <v>176</v>
      </c>
      <c r="B39" s="3">
        <v>3</v>
      </c>
      <c r="C39" s="17" t="s">
        <v>5</v>
      </c>
      <c r="D39" s="3">
        <v>3</v>
      </c>
      <c r="E39" s="3" t="s">
        <v>5</v>
      </c>
      <c r="F39" s="3">
        <v>0</v>
      </c>
      <c r="G39" s="3" t="s">
        <v>5</v>
      </c>
    </row>
    <row r="40" spans="1:7" x14ac:dyDescent="0.45">
      <c r="A40" s="3" t="s">
        <v>167</v>
      </c>
      <c r="B40" s="3">
        <v>3</v>
      </c>
      <c r="C40" s="17">
        <v>1</v>
      </c>
      <c r="D40" s="3">
        <v>3</v>
      </c>
      <c r="E40" s="17">
        <v>1</v>
      </c>
      <c r="F40" s="3">
        <v>0</v>
      </c>
      <c r="G40" s="17" t="s">
        <v>174</v>
      </c>
    </row>
    <row r="41" spans="1:7" x14ac:dyDescent="0.45">
      <c r="A41" s="3" t="s">
        <v>159</v>
      </c>
      <c r="B41" s="3">
        <v>0</v>
      </c>
      <c r="C41" s="17">
        <v>0</v>
      </c>
      <c r="D41" s="3">
        <v>0</v>
      </c>
      <c r="E41" s="17">
        <v>0</v>
      </c>
      <c r="F41" s="3">
        <v>0</v>
      </c>
      <c r="G41" s="17" t="s">
        <v>174</v>
      </c>
    </row>
    <row r="42" spans="1:7" x14ac:dyDescent="0.45">
      <c r="A42" s="3" t="s">
        <v>177</v>
      </c>
      <c r="B42" s="3">
        <v>92</v>
      </c>
      <c r="C42" s="17" t="s">
        <v>5</v>
      </c>
      <c r="D42" s="3">
        <v>41</v>
      </c>
      <c r="E42" s="17" t="s">
        <v>5</v>
      </c>
      <c r="F42" s="3">
        <v>51</v>
      </c>
      <c r="G42" s="17" t="s">
        <v>5</v>
      </c>
    </row>
    <row r="43" spans="1:7" x14ac:dyDescent="0.45">
      <c r="A43" s="3" t="s">
        <v>167</v>
      </c>
      <c r="B43" s="3">
        <v>92</v>
      </c>
      <c r="C43" s="17">
        <v>1</v>
      </c>
      <c r="D43" s="3">
        <v>41</v>
      </c>
      <c r="E43" s="17">
        <v>1</v>
      </c>
      <c r="F43" s="3">
        <v>51</v>
      </c>
      <c r="G43" s="17">
        <v>1</v>
      </c>
    </row>
    <row r="44" spans="1:7" x14ac:dyDescent="0.45">
      <c r="A44" s="3" t="s">
        <v>159</v>
      </c>
      <c r="B44" s="3">
        <v>51</v>
      </c>
      <c r="C44" s="17">
        <v>0.55400000000000005</v>
      </c>
      <c r="D44" s="3">
        <v>0</v>
      </c>
      <c r="E44" s="17">
        <v>0</v>
      </c>
      <c r="F44" s="3">
        <v>51</v>
      </c>
      <c r="G44" s="17">
        <v>1</v>
      </c>
    </row>
    <row r="45" spans="1:7" x14ac:dyDescent="0.45">
      <c r="A45" s="3" t="s">
        <v>178</v>
      </c>
      <c r="B45" s="3">
        <v>0</v>
      </c>
      <c r="C45" s="17" t="s">
        <v>5</v>
      </c>
      <c r="D45" s="3">
        <v>0</v>
      </c>
      <c r="E45" s="17" t="s">
        <v>5</v>
      </c>
      <c r="F45" s="3">
        <v>0</v>
      </c>
      <c r="G45" s="3" t="s">
        <v>5</v>
      </c>
    </row>
    <row r="46" spans="1:7" x14ac:dyDescent="0.45">
      <c r="A46" s="3" t="s">
        <v>167</v>
      </c>
      <c r="B46" s="3">
        <v>0</v>
      </c>
      <c r="C46" s="17" t="s">
        <v>174</v>
      </c>
      <c r="D46" s="3">
        <v>0</v>
      </c>
      <c r="E46" s="17" t="s">
        <v>174</v>
      </c>
      <c r="F46" s="3">
        <v>0</v>
      </c>
      <c r="G46" s="3" t="s">
        <v>174</v>
      </c>
    </row>
    <row r="47" spans="1:7" x14ac:dyDescent="0.45">
      <c r="A47" s="3" t="s">
        <v>159</v>
      </c>
      <c r="B47" s="3">
        <v>0</v>
      </c>
      <c r="C47" s="17" t="s">
        <v>174</v>
      </c>
      <c r="D47" s="3">
        <v>0</v>
      </c>
      <c r="E47" s="17" t="s">
        <v>174</v>
      </c>
      <c r="F47" s="3">
        <v>0</v>
      </c>
      <c r="G47" s="3" t="s">
        <v>174</v>
      </c>
    </row>
    <row r="48" spans="1:7" x14ac:dyDescent="0.45">
      <c r="A48" s="3" t="s">
        <v>179</v>
      </c>
      <c r="B48" s="3">
        <v>0</v>
      </c>
      <c r="C48" s="17" t="s">
        <v>5</v>
      </c>
      <c r="D48" s="3">
        <v>0</v>
      </c>
      <c r="E48" s="17" t="s">
        <v>5</v>
      </c>
      <c r="F48" s="3">
        <v>0</v>
      </c>
      <c r="G48" s="3" t="s">
        <v>5</v>
      </c>
    </row>
    <row r="49" spans="1:7" x14ac:dyDescent="0.45">
      <c r="A49" s="3" t="s">
        <v>167</v>
      </c>
      <c r="B49" s="3">
        <v>0</v>
      </c>
      <c r="C49" s="17" t="s">
        <v>174</v>
      </c>
      <c r="D49" s="3">
        <v>0</v>
      </c>
      <c r="E49" s="17" t="s">
        <v>174</v>
      </c>
      <c r="F49" s="3">
        <v>0</v>
      </c>
      <c r="G49" s="3" t="s">
        <v>174</v>
      </c>
    </row>
    <row r="50" spans="1:7" x14ac:dyDescent="0.45">
      <c r="A50" s="3" t="s">
        <v>159</v>
      </c>
      <c r="B50" s="3">
        <v>0</v>
      </c>
      <c r="C50" s="3" t="s">
        <v>174</v>
      </c>
      <c r="D50" s="3">
        <v>0</v>
      </c>
      <c r="E50" s="3" t="s">
        <v>174</v>
      </c>
      <c r="F50" s="3">
        <v>0</v>
      </c>
      <c r="G50" s="3" t="s">
        <v>174</v>
      </c>
    </row>
    <row r="51" spans="1:7" x14ac:dyDescent="0.45">
      <c r="A51" s="3" t="s">
        <v>180</v>
      </c>
      <c r="B51" s="3">
        <v>174</v>
      </c>
      <c r="C51" s="3" t="s">
        <v>5</v>
      </c>
      <c r="D51" s="3">
        <v>145</v>
      </c>
      <c r="E51" s="3" t="s">
        <v>5</v>
      </c>
      <c r="F51" s="3">
        <v>29</v>
      </c>
      <c r="G51" s="3" t="s">
        <v>5</v>
      </c>
    </row>
    <row r="52" spans="1:7" x14ac:dyDescent="0.45">
      <c r="A52" s="3" t="s">
        <v>167</v>
      </c>
      <c r="B52" s="3">
        <v>163</v>
      </c>
      <c r="C52" s="5">
        <v>0.93700000000000006</v>
      </c>
      <c r="D52" s="3">
        <v>145</v>
      </c>
      <c r="E52" s="5">
        <v>1</v>
      </c>
      <c r="F52" s="3">
        <v>18</v>
      </c>
      <c r="G52" s="17">
        <v>0.621</v>
      </c>
    </row>
    <row r="53" spans="1:7" x14ac:dyDescent="0.45">
      <c r="A53" s="3" t="s">
        <v>159</v>
      </c>
      <c r="B53" s="3">
        <v>0</v>
      </c>
      <c r="C53" s="3">
        <v>0</v>
      </c>
      <c r="D53" s="3">
        <v>0</v>
      </c>
      <c r="E53" s="5">
        <v>0</v>
      </c>
      <c r="F53" s="3">
        <v>0</v>
      </c>
      <c r="G53" s="17">
        <v>0</v>
      </c>
    </row>
    <row r="54" spans="1:7" x14ac:dyDescent="0.45">
      <c r="A54" s="3" t="s">
        <v>181</v>
      </c>
      <c r="B54" s="3">
        <v>383</v>
      </c>
      <c r="C54" s="3" t="s">
        <v>5</v>
      </c>
      <c r="D54" s="3">
        <v>304</v>
      </c>
      <c r="E54" s="3" t="s">
        <v>5</v>
      </c>
      <c r="F54" s="3">
        <v>79</v>
      </c>
      <c r="G54" s="17" t="s">
        <v>5</v>
      </c>
    </row>
    <row r="55" spans="1:7" x14ac:dyDescent="0.45">
      <c r="A55" s="3" t="s">
        <v>167</v>
      </c>
      <c r="B55" s="3">
        <v>214</v>
      </c>
      <c r="C55" s="5">
        <v>0.55900000000000005</v>
      </c>
      <c r="D55" s="3">
        <v>168</v>
      </c>
      <c r="E55" s="5">
        <v>0.55300000000000005</v>
      </c>
      <c r="F55" s="3">
        <v>46</v>
      </c>
      <c r="G55" s="17">
        <v>0.58199999999999996</v>
      </c>
    </row>
    <row r="56" spans="1:7" x14ac:dyDescent="0.45">
      <c r="A56" s="3" t="s">
        <v>159</v>
      </c>
      <c r="B56" s="3">
        <v>25</v>
      </c>
      <c r="C56" s="5">
        <v>6.5000000000000002E-2</v>
      </c>
      <c r="D56" s="3">
        <v>6</v>
      </c>
      <c r="E56" s="5">
        <v>0.02</v>
      </c>
      <c r="F56" s="3">
        <v>19</v>
      </c>
      <c r="G56" s="17">
        <v>0.24099999999999999</v>
      </c>
    </row>
    <row r="57" spans="1:7" x14ac:dyDescent="0.45">
      <c r="A57" s="3" t="s">
        <v>182</v>
      </c>
      <c r="B57" s="3">
        <v>1195</v>
      </c>
      <c r="C57" s="3" t="s">
        <v>5</v>
      </c>
      <c r="D57" s="3">
        <v>809</v>
      </c>
      <c r="E57" s="3" t="s">
        <v>5</v>
      </c>
      <c r="F57" s="3">
        <v>386</v>
      </c>
      <c r="G57" s="17" t="s">
        <v>5</v>
      </c>
    </row>
    <row r="58" spans="1:7" x14ac:dyDescent="0.45">
      <c r="A58" s="3" t="s">
        <v>167</v>
      </c>
      <c r="B58" s="3">
        <v>907</v>
      </c>
      <c r="C58" s="5">
        <v>0.75900000000000001</v>
      </c>
      <c r="D58" s="3">
        <v>601</v>
      </c>
      <c r="E58" s="20">
        <v>0.74299999999999999</v>
      </c>
      <c r="F58" s="3">
        <v>306</v>
      </c>
      <c r="G58" s="17">
        <v>0.79300000000000004</v>
      </c>
    </row>
    <row r="59" spans="1:7" x14ac:dyDescent="0.45">
      <c r="A59" s="3" t="s">
        <v>159</v>
      </c>
      <c r="B59" s="3">
        <v>138</v>
      </c>
      <c r="C59" s="5">
        <v>0.115</v>
      </c>
      <c r="D59" s="3">
        <v>68</v>
      </c>
      <c r="E59" s="20">
        <v>8.4000000000000005E-2</v>
      </c>
      <c r="F59" s="3">
        <v>70</v>
      </c>
      <c r="G59" s="17">
        <v>0.18099999999999999</v>
      </c>
    </row>
    <row r="60" spans="1:7" s="117" customFormat="1" x14ac:dyDescent="0.45">
      <c r="A60" s="117" t="s">
        <v>142</v>
      </c>
    </row>
    <row r="61" spans="1:7" x14ac:dyDescent="0.45">
      <c r="A61" s="3" t="s">
        <v>143</v>
      </c>
      <c r="B61" s="3" t="s">
        <v>5</v>
      </c>
      <c r="C61" s="5">
        <v>0.18099999999999999</v>
      </c>
      <c r="D61" s="3" t="s">
        <v>5</v>
      </c>
      <c r="E61" s="20">
        <v>0</v>
      </c>
      <c r="F61" s="3" t="s">
        <v>5</v>
      </c>
      <c r="G61" s="17">
        <v>0.32500000000000001</v>
      </c>
    </row>
    <row r="62" spans="1:7" x14ac:dyDescent="0.45">
      <c r="A62" s="3" t="s">
        <v>144</v>
      </c>
      <c r="B62" s="3" t="s">
        <v>5</v>
      </c>
      <c r="C62" s="5">
        <v>0.182</v>
      </c>
      <c r="D62" s="3" t="s">
        <v>5</v>
      </c>
      <c r="E62" s="20">
        <v>0.29699999999999999</v>
      </c>
      <c r="F62" s="3" t="s">
        <v>5</v>
      </c>
      <c r="G62" s="17">
        <v>0</v>
      </c>
    </row>
    <row r="63" spans="1:7" x14ac:dyDescent="0.45">
      <c r="A63" s="3" t="s">
        <v>145</v>
      </c>
      <c r="B63" s="3" t="s">
        <v>5</v>
      </c>
      <c r="C63" s="5">
        <v>0.17299999999999999</v>
      </c>
      <c r="D63" s="3" t="s">
        <v>5</v>
      </c>
      <c r="E63" s="20">
        <v>7.0000000000000007E-2</v>
      </c>
      <c r="F63" s="3" t="s">
        <v>5</v>
      </c>
      <c r="G63" s="17">
        <v>0.311</v>
      </c>
    </row>
    <row r="64" spans="1:7" x14ac:dyDescent="0.45">
      <c r="A64" s="3" t="s">
        <v>146</v>
      </c>
      <c r="B64" s="3" t="s">
        <v>5</v>
      </c>
      <c r="C64" s="5">
        <v>0</v>
      </c>
      <c r="D64" s="3" t="s">
        <v>5</v>
      </c>
      <c r="E64" s="20">
        <v>0</v>
      </c>
      <c r="F64" s="3" t="s">
        <v>5</v>
      </c>
      <c r="G64" s="17">
        <v>0</v>
      </c>
    </row>
    <row r="65" spans="1:7" s="117" customFormat="1" x14ac:dyDescent="0.45">
      <c r="A65" s="117" t="s">
        <v>183</v>
      </c>
    </row>
    <row r="66" spans="1:7" x14ac:dyDescent="0.45">
      <c r="A66" s="3" t="s">
        <v>148</v>
      </c>
      <c r="B66" s="4">
        <v>53841</v>
      </c>
      <c r="C66" s="3" t="s">
        <v>5</v>
      </c>
      <c r="D66" s="4">
        <v>64792</v>
      </c>
      <c r="E66" s="3" t="s">
        <v>5</v>
      </c>
      <c r="F66" s="4">
        <v>40417</v>
      </c>
      <c r="G66" s="3" t="s">
        <v>5</v>
      </c>
    </row>
    <row r="67" spans="1:7" x14ac:dyDescent="0.45">
      <c r="A67" s="3" t="s">
        <v>156</v>
      </c>
      <c r="B67" s="3">
        <v>29231</v>
      </c>
      <c r="C67" s="3" t="s">
        <v>5</v>
      </c>
      <c r="D67" s="4" t="s">
        <v>174</v>
      </c>
      <c r="E67" s="3" t="s">
        <v>5</v>
      </c>
      <c r="F67" s="3">
        <v>11250</v>
      </c>
      <c r="G67" s="3" t="s">
        <v>5</v>
      </c>
    </row>
    <row r="68" spans="1:7" x14ac:dyDescent="0.45">
      <c r="A68" s="3" t="s">
        <v>157</v>
      </c>
      <c r="B68" s="3" t="s">
        <v>174</v>
      </c>
      <c r="C68" s="3" t="s">
        <v>5</v>
      </c>
      <c r="D68" s="4">
        <v>52927</v>
      </c>
      <c r="E68" s="3" t="s">
        <v>5</v>
      </c>
      <c r="F68" s="4">
        <v>14275</v>
      </c>
      <c r="G68" s="3" t="s">
        <v>5</v>
      </c>
    </row>
    <row r="69" spans="1:7" x14ac:dyDescent="0.45">
      <c r="A69" s="3" t="s">
        <v>158</v>
      </c>
      <c r="B69" s="4">
        <v>41435</v>
      </c>
      <c r="C69" s="3" t="s">
        <v>5</v>
      </c>
      <c r="D69" s="3" t="s">
        <v>174</v>
      </c>
      <c r="E69" s="3" t="s">
        <v>5</v>
      </c>
      <c r="F69" s="4">
        <v>37019</v>
      </c>
      <c r="G69" s="3" t="s">
        <v>5</v>
      </c>
    </row>
    <row r="70" spans="1:7" x14ac:dyDescent="0.45">
      <c r="A70" s="3" t="s">
        <v>165</v>
      </c>
      <c r="B70" s="4">
        <v>83105</v>
      </c>
      <c r="C70" s="3" t="s">
        <v>5</v>
      </c>
      <c r="D70" s="4" t="s">
        <v>174</v>
      </c>
      <c r="E70" s="3" t="s">
        <v>5</v>
      </c>
      <c r="F70" s="4" t="s">
        <v>174</v>
      </c>
      <c r="G70" s="3" t="s">
        <v>5</v>
      </c>
    </row>
    <row r="71" spans="1:7" x14ac:dyDescent="0.45">
      <c r="A71" s="3" t="s">
        <v>166</v>
      </c>
      <c r="B71" s="4" t="s">
        <v>174</v>
      </c>
      <c r="C71" s="3" t="s">
        <v>5</v>
      </c>
      <c r="D71" s="3" t="s">
        <v>174</v>
      </c>
      <c r="E71" s="3" t="s">
        <v>5</v>
      </c>
      <c r="F71" s="3" t="s">
        <v>174</v>
      </c>
      <c r="G71" s="3" t="s">
        <v>5</v>
      </c>
    </row>
    <row r="72" spans="1:7" s="113" customFormat="1" ht="12.6" customHeight="1" x14ac:dyDescent="0.4">
      <c r="A72" s="113" t="s">
        <v>153</v>
      </c>
    </row>
    <row r="73" spans="1:7" s="119" customFormat="1" x14ac:dyDescent="0.45">
      <c r="A73" s="119" t="s">
        <v>467</v>
      </c>
    </row>
  </sheetData>
  <mergeCells count="8">
    <mergeCell ref="A72:XFD72"/>
    <mergeCell ref="A73:XFD73"/>
    <mergeCell ref="A1:XFD1"/>
    <mergeCell ref="A2:XFD2"/>
    <mergeCell ref="A4:XFD4"/>
    <mergeCell ref="A32:XFD32"/>
    <mergeCell ref="A60:XFD60"/>
    <mergeCell ref="A65:XFD65"/>
  </mergeCells>
  <hyperlinks>
    <hyperlink ref="A2" location="'Table of Contents'!A1" display="Return to Table of Contents" xr:uid="{9705CC04-7F67-4F1D-96E9-6E3C259A20C7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B1C32-E74B-4711-BD02-7BE79BBDBA26}">
  <dimension ref="A1:G31"/>
  <sheetViews>
    <sheetView workbookViewId="0">
      <selection sqref="A1:XFD1"/>
    </sheetView>
  </sheetViews>
  <sheetFormatPr defaultColWidth="0" defaultRowHeight="12.6" zeroHeight="1" x14ac:dyDescent="0.45"/>
  <cols>
    <col min="1" max="1" width="38.1171875" style="3" bestFit="1" customWidth="1"/>
    <col min="2" max="2" width="33.1171875" style="3" bestFit="1" customWidth="1"/>
    <col min="3" max="3" width="36.41015625" style="3" bestFit="1" customWidth="1"/>
    <col min="4" max="4" width="76.29296875" style="3" customWidth="1"/>
    <col min="5" max="5" width="81" style="3" customWidth="1"/>
    <col min="6" max="6" width="66.87890625" style="3" customWidth="1"/>
    <col min="7" max="7" width="72.5859375" style="3" customWidth="1"/>
    <col min="8" max="16384" width="8.87890625" style="3" hidden="1"/>
  </cols>
  <sheetData>
    <row r="1" spans="1:7" s="115" customFormat="1" ht="13.8" x14ac:dyDescent="0.45">
      <c r="A1" s="115" t="s">
        <v>363</v>
      </c>
    </row>
    <row r="2" spans="1:7" s="120" customFormat="1" x14ac:dyDescent="0.45">
      <c r="A2" s="120" t="s">
        <v>2</v>
      </c>
    </row>
    <row r="3" spans="1:7" ht="25.8" x14ac:dyDescent="0.5">
      <c r="A3" t="s">
        <v>3</v>
      </c>
      <c r="B3" t="s">
        <v>184</v>
      </c>
      <c r="C3" t="s">
        <v>185</v>
      </c>
      <c r="D3" s="25" t="s">
        <v>186</v>
      </c>
      <c r="E3" s="25" t="s">
        <v>187</v>
      </c>
      <c r="F3" s="25" t="s">
        <v>188</v>
      </c>
      <c r="G3" s="25" t="s">
        <v>189</v>
      </c>
    </row>
    <row r="4" spans="1:7" ht="12.9" x14ac:dyDescent="0.5">
      <c r="A4" t="s">
        <v>190</v>
      </c>
      <c r="B4">
        <v>3041</v>
      </c>
      <c r="C4" s="26" t="s">
        <v>5</v>
      </c>
      <c r="D4" s="27">
        <v>2750</v>
      </c>
      <c r="E4" s="28">
        <v>0.90400000000000003</v>
      </c>
      <c r="F4" s="25">
        <v>291</v>
      </c>
      <c r="G4" s="28">
        <v>9.6000000000000002E-2</v>
      </c>
    </row>
    <row r="5" spans="1:7" ht="12.9" x14ac:dyDescent="0.5">
      <c r="A5" t="s">
        <v>191</v>
      </c>
      <c r="B5">
        <v>1751</v>
      </c>
      <c r="C5" s="29">
        <v>0.57599999999999996</v>
      </c>
      <c r="D5" s="30" t="s">
        <v>5</v>
      </c>
      <c r="E5" s="25" t="s">
        <v>5</v>
      </c>
      <c r="F5" s="25" t="s">
        <v>5</v>
      </c>
      <c r="G5" s="25" t="s">
        <v>5</v>
      </c>
    </row>
    <row r="6" spans="1:7" ht="12.9" x14ac:dyDescent="0.5">
      <c r="A6" t="s">
        <v>192</v>
      </c>
      <c r="B6">
        <v>1290</v>
      </c>
      <c r="C6" s="29">
        <v>0.42399999999999999</v>
      </c>
      <c r="D6" s="27">
        <v>999</v>
      </c>
      <c r="E6" s="28">
        <v>0.77400000000000002</v>
      </c>
      <c r="F6" s="25">
        <v>291</v>
      </c>
      <c r="G6" s="28">
        <v>0.22600000000000001</v>
      </c>
    </row>
    <row r="7" spans="1:7" ht="12.9" x14ac:dyDescent="0.5">
      <c r="A7" t="s">
        <v>193</v>
      </c>
      <c r="B7"/>
      <c r="C7"/>
      <c r="D7" s="25"/>
      <c r="E7" s="28"/>
      <c r="F7" s="25"/>
      <c r="G7" s="28"/>
    </row>
    <row r="8" spans="1:7" ht="12.9" x14ac:dyDescent="0.5">
      <c r="A8" t="s">
        <v>194</v>
      </c>
      <c r="B8">
        <v>1290</v>
      </c>
      <c r="C8" s="29">
        <v>0.42399999999999999</v>
      </c>
      <c r="D8" s="27">
        <v>999</v>
      </c>
      <c r="E8" s="28">
        <v>0.77400000000000002</v>
      </c>
      <c r="F8" s="25">
        <v>291</v>
      </c>
      <c r="G8" s="28">
        <v>0.22600000000000001</v>
      </c>
    </row>
    <row r="9" spans="1:7" ht="12.9" x14ac:dyDescent="0.5">
      <c r="A9" t="s">
        <v>195</v>
      </c>
      <c r="B9">
        <v>81</v>
      </c>
      <c r="C9" s="29">
        <v>2.7E-2</v>
      </c>
      <c r="D9" s="25">
        <v>58</v>
      </c>
      <c r="E9" s="28">
        <v>0.71599999999999997</v>
      </c>
      <c r="F9" s="25">
        <v>23</v>
      </c>
      <c r="G9" s="28">
        <v>0.28399999999999997</v>
      </c>
    </row>
    <row r="10" spans="1:7" ht="12.9" x14ac:dyDescent="0.5">
      <c r="A10" t="s">
        <v>196</v>
      </c>
      <c r="B10">
        <v>989</v>
      </c>
      <c r="C10" s="29">
        <v>0.32500000000000001</v>
      </c>
      <c r="D10" s="27">
        <v>782</v>
      </c>
      <c r="E10" s="28">
        <v>0.79100000000000004</v>
      </c>
      <c r="F10" s="25">
        <v>207</v>
      </c>
      <c r="G10" s="28">
        <v>0.20899999999999999</v>
      </c>
    </row>
    <row r="11" spans="1:7" ht="12.9" x14ac:dyDescent="0.5">
      <c r="A11" t="s">
        <v>197</v>
      </c>
      <c r="B11">
        <v>220</v>
      </c>
      <c r="C11" s="29">
        <v>7.1999999999999995E-2</v>
      </c>
      <c r="D11" s="25">
        <v>159</v>
      </c>
      <c r="E11" s="28">
        <v>0.72299999999999998</v>
      </c>
      <c r="F11" s="25">
        <v>61</v>
      </c>
      <c r="G11" s="28">
        <v>0.27700000000000002</v>
      </c>
    </row>
    <row r="12" spans="1:7" ht="12.9" x14ac:dyDescent="0.5">
      <c r="A12" t="s">
        <v>198</v>
      </c>
      <c r="B12">
        <v>0</v>
      </c>
      <c r="C12" s="29">
        <v>0</v>
      </c>
      <c r="D12" s="25">
        <v>0</v>
      </c>
      <c r="E12" s="28" t="s">
        <v>174</v>
      </c>
      <c r="F12" s="25">
        <v>0</v>
      </c>
      <c r="G12" s="45" t="s">
        <v>174</v>
      </c>
    </row>
    <row r="13" spans="1:7" ht="12.9" x14ac:dyDescent="0.5">
      <c r="A13" t="s">
        <v>195</v>
      </c>
      <c r="B13">
        <v>0</v>
      </c>
      <c r="C13" s="29">
        <v>0</v>
      </c>
      <c r="D13" s="25">
        <v>0</v>
      </c>
      <c r="E13" s="28" t="s">
        <v>174</v>
      </c>
      <c r="F13" s="25">
        <v>0</v>
      </c>
      <c r="G13" s="30" t="s">
        <v>174</v>
      </c>
    </row>
    <row r="14" spans="1:7" ht="12.9" x14ac:dyDescent="0.5">
      <c r="A14" t="s">
        <v>196</v>
      </c>
      <c r="B14">
        <v>0</v>
      </c>
      <c r="C14" s="29">
        <v>0</v>
      </c>
      <c r="D14" s="25">
        <v>0</v>
      </c>
      <c r="E14" s="28" t="s">
        <v>174</v>
      </c>
      <c r="F14" s="25">
        <v>0</v>
      </c>
      <c r="G14" s="45" t="s">
        <v>174</v>
      </c>
    </row>
    <row r="15" spans="1:7" ht="12.9" x14ac:dyDescent="0.5">
      <c r="A15" t="s">
        <v>197</v>
      </c>
      <c r="B15">
        <v>0</v>
      </c>
      <c r="C15" s="29">
        <v>0</v>
      </c>
      <c r="D15" s="25">
        <v>0</v>
      </c>
      <c r="E15" s="28" t="s">
        <v>174</v>
      </c>
      <c r="F15" s="25">
        <v>0</v>
      </c>
      <c r="G15" s="45" t="s">
        <v>174</v>
      </c>
    </row>
    <row r="16" spans="1:7" ht="12.9" x14ac:dyDescent="0.5">
      <c r="A16" t="s">
        <v>199</v>
      </c>
      <c r="B16">
        <v>0</v>
      </c>
      <c r="C16" s="29">
        <v>0</v>
      </c>
      <c r="D16" s="25">
        <v>0</v>
      </c>
      <c r="E16" s="28" t="s">
        <v>174</v>
      </c>
      <c r="F16" s="25">
        <v>0</v>
      </c>
      <c r="G16" s="45" t="s">
        <v>174</v>
      </c>
    </row>
    <row r="17" spans="1:7" ht="12.9" x14ac:dyDescent="0.5">
      <c r="A17" t="s">
        <v>195</v>
      </c>
      <c r="B17">
        <v>0</v>
      </c>
      <c r="C17" s="29">
        <v>0</v>
      </c>
      <c r="D17" s="25">
        <v>0</v>
      </c>
      <c r="E17" s="28" t="s">
        <v>174</v>
      </c>
      <c r="F17" s="25">
        <v>0</v>
      </c>
      <c r="G17" s="30" t="s">
        <v>174</v>
      </c>
    </row>
    <row r="18" spans="1:7" ht="12.9" x14ac:dyDescent="0.5">
      <c r="A18" t="s">
        <v>196</v>
      </c>
      <c r="B18">
        <v>0</v>
      </c>
      <c r="C18" s="29">
        <v>0</v>
      </c>
      <c r="D18" s="25">
        <v>0</v>
      </c>
      <c r="E18" s="28" t="s">
        <v>174</v>
      </c>
      <c r="F18" s="25">
        <v>0</v>
      </c>
      <c r="G18" s="45" t="s">
        <v>174</v>
      </c>
    </row>
    <row r="19" spans="1:7" ht="12.9" x14ac:dyDescent="0.5">
      <c r="A19" t="s">
        <v>197</v>
      </c>
      <c r="B19">
        <v>0</v>
      </c>
      <c r="C19" s="29">
        <v>0</v>
      </c>
      <c r="D19" s="25">
        <v>0</v>
      </c>
      <c r="E19" s="28" t="s">
        <v>174</v>
      </c>
      <c r="F19" s="25">
        <v>0</v>
      </c>
      <c r="G19" s="45" t="s">
        <v>174</v>
      </c>
    </row>
    <row r="20" spans="1:7" ht="12.9" x14ac:dyDescent="0.5">
      <c r="A20" t="s">
        <v>200</v>
      </c>
      <c r="B20">
        <v>0</v>
      </c>
      <c r="C20" s="29">
        <v>0</v>
      </c>
      <c r="D20" s="25">
        <v>0</v>
      </c>
      <c r="E20" s="28" t="s">
        <v>174</v>
      </c>
      <c r="F20" s="25">
        <v>0</v>
      </c>
      <c r="G20" s="45" t="s">
        <v>174</v>
      </c>
    </row>
    <row r="21" spans="1:7" ht="12.9" x14ac:dyDescent="0.5">
      <c r="A21" t="s">
        <v>195</v>
      </c>
      <c r="B21">
        <v>0</v>
      </c>
      <c r="C21" s="29">
        <v>0</v>
      </c>
      <c r="D21" s="25">
        <v>0</v>
      </c>
      <c r="E21" s="28" t="s">
        <v>174</v>
      </c>
      <c r="F21" s="25">
        <v>0</v>
      </c>
      <c r="G21" s="30" t="s">
        <v>174</v>
      </c>
    </row>
    <row r="22" spans="1:7" ht="12.9" x14ac:dyDescent="0.5">
      <c r="A22" t="s">
        <v>196</v>
      </c>
      <c r="B22">
        <v>0</v>
      </c>
      <c r="C22" s="29">
        <v>0</v>
      </c>
      <c r="D22" s="25">
        <v>0</v>
      </c>
      <c r="E22" s="28" t="s">
        <v>174</v>
      </c>
      <c r="F22" s="25">
        <v>0</v>
      </c>
      <c r="G22" s="45" t="s">
        <v>174</v>
      </c>
    </row>
    <row r="23" spans="1:7" ht="12.9" x14ac:dyDescent="0.5">
      <c r="A23" t="s">
        <v>197</v>
      </c>
      <c r="B23">
        <v>0</v>
      </c>
      <c r="C23" s="29">
        <v>0</v>
      </c>
      <c r="D23" s="25">
        <v>0</v>
      </c>
      <c r="E23" s="28" t="s">
        <v>174</v>
      </c>
      <c r="F23" s="25">
        <v>0</v>
      </c>
      <c r="G23" s="45" t="s">
        <v>174</v>
      </c>
    </row>
    <row r="24" spans="1:7" ht="12.9" x14ac:dyDescent="0.5">
      <c r="A24" t="s">
        <v>201</v>
      </c>
      <c r="B24"/>
      <c r="C24" s="26"/>
      <c r="D24" s="30"/>
      <c r="E24" s="30"/>
      <c r="F24" s="30"/>
      <c r="G24" s="30"/>
    </row>
    <row r="25" spans="1:7" ht="12.9" x14ac:dyDescent="0.5">
      <c r="A25" t="s">
        <v>202</v>
      </c>
      <c r="B25">
        <v>2704</v>
      </c>
      <c r="C25" s="26" t="s">
        <v>5</v>
      </c>
      <c r="D25" s="27">
        <v>2590</v>
      </c>
      <c r="E25" s="28">
        <v>0.95799999999999996</v>
      </c>
      <c r="F25" s="25">
        <v>114</v>
      </c>
      <c r="G25" s="28">
        <v>4.2000000000000003E-2</v>
      </c>
    </row>
    <row r="26" spans="1:7" ht="12.9" x14ac:dyDescent="0.5">
      <c r="A26" t="s">
        <v>203</v>
      </c>
      <c r="B26">
        <v>1657</v>
      </c>
      <c r="C26" s="29">
        <v>0.61299999999999999</v>
      </c>
      <c r="D26" s="30" t="s">
        <v>5</v>
      </c>
      <c r="E26" s="45" t="s">
        <v>5</v>
      </c>
      <c r="F26" s="25" t="s">
        <v>5</v>
      </c>
      <c r="G26" s="28" t="s">
        <v>5</v>
      </c>
    </row>
    <row r="27" spans="1:7" ht="12.9" x14ac:dyDescent="0.5">
      <c r="A27" t="s">
        <v>204</v>
      </c>
      <c r="B27">
        <v>1047</v>
      </c>
      <c r="C27" s="29">
        <v>0.38700000000000001</v>
      </c>
      <c r="D27" s="27">
        <v>933</v>
      </c>
      <c r="E27" s="28">
        <v>0.89100000000000001</v>
      </c>
      <c r="F27" s="25">
        <v>114</v>
      </c>
      <c r="G27" s="28">
        <v>0.109</v>
      </c>
    </row>
    <row r="28" spans="1:7" ht="12.9" x14ac:dyDescent="0.5">
      <c r="A28" t="s">
        <v>205</v>
      </c>
      <c r="B28">
        <v>1047</v>
      </c>
      <c r="C28" s="29">
        <v>0.38700000000000001</v>
      </c>
      <c r="D28" s="27">
        <v>933</v>
      </c>
      <c r="E28" s="28">
        <v>0.89100000000000001</v>
      </c>
      <c r="F28" s="25">
        <v>114</v>
      </c>
      <c r="G28" s="28">
        <v>0.109</v>
      </c>
    </row>
    <row r="29" spans="1:7" ht="12.9" x14ac:dyDescent="0.5">
      <c r="A29" t="s">
        <v>206</v>
      </c>
      <c r="B29">
        <v>0</v>
      </c>
      <c r="C29" s="29">
        <v>0</v>
      </c>
      <c r="D29" s="25">
        <v>0</v>
      </c>
      <c r="E29" s="28" t="s">
        <v>174</v>
      </c>
      <c r="F29" s="25">
        <v>0</v>
      </c>
      <c r="G29" s="28" t="s">
        <v>174</v>
      </c>
    </row>
    <row r="30" spans="1:7" s="113" customFormat="1" ht="12.6" customHeight="1" x14ac:dyDescent="0.4">
      <c r="A30" s="113" t="s">
        <v>207</v>
      </c>
    </row>
    <row r="31" spans="1:7" s="119" customFormat="1" x14ac:dyDescent="0.45">
      <c r="A31" s="119" t="s">
        <v>467</v>
      </c>
    </row>
  </sheetData>
  <mergeCells count="4">
    <mergeCell ref="A1:XFD1"/>
    <mergeCell ref="A2:XFD2"/>
    <mergeCell ref="A30:XFD30"/>
    <mergeCell ref="A31:XFD31"/>
  </mergeCells>
  <hyperlinks>
    <hyperlink ref="A2" location="'Table of Contents'!A1" display="Return to Table of Contents" xr:uid="{3A2D0345-41D8-4E90-A8A6-5422289CE63A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9FD20-DD2B-4463-A8D7-3C8A078D1FE8}">
  <dimension ref="A1:I78"/>
  <sheetViews>
    <sheetView workbookViewId="0">
      <selection sqref="A1:XFD1"/>
    </sheetView>
  </sheetViews>
  <sheetFormatPr defaultColWidth="0" defaultRowHeight="12.6" zeroHeight="1" x14ac:dyDescent="0.45"/>
  <cols>
    <col min="1" max="1" width="39.703125" style="3" bestFit="1" customWidth="1"/>
    <col min="2" max="2" width="33.1171875" style="3" bestFit="1" customWidth="1"/>
    <col min="3" max="3" width="42.29296875" style="3" customWidth="1"/>
    <col min="4" max="4" width="47.1171875" style="3" bestFit="1" customWidth="1"/>
    <col min="5" max="6" width="8.87890625" style="3" hidden="1" customWidth="1"/>
    <col min="7" max="7" width="48.1171875" style="3" hidden="1" customWidth="1"/>
    <col min="8" max="8" width="7" style="3" hidden="1" customWidth="1"/>
    <col min="9" max="9" width="15.41015625" style="3" hidden="1" customWidth="1"/>
    <col min="10" max="16384" width="8.87890625" style="3" hidden="1"/>
  </cols>
  <sheetData>
    <row r="1" spans="1:9" s="117" customFormat="1" x14ac:dyDescent="0.45">
      <c r="A1" s="117" t="s">
        <v>364</v>
      </c>
    </row>
    <row r="2" spans="1:9" s="120" customFormat="1" x14ac:dyDescent="0.45">
      <c r="A2" s="120" t="s">
        <v>2</v>
      </c>
    </row>
    <row r="3" spans="1:9" ht="13.8" x14ac:dyDescent="0.45">
      <c r="A3" s="3" t="s">
        <v>3</v>
      </c>
      <c r="B3" s="3" t="s">
        <v>353</v>
      </c>
      <c r="C3" s="3" t="s">
        <v>365</v>
      </c>
      <c r="D3" s="3" t="s">
        <v>366</v>
      </c>
      <c r="G3" s="122"/>
      <c r="H3" s="122"/>
      <c r="I3" s="122"/>
    </row>
    <row r="4" spans="1:9" ht="12.9" x14ac:dyDescent="0.5">
      <c r="A4" s="3" t="s">
        <v>208</v>
      </c>
      <c r="B4" s="31">
        <v>2829</v>
      </c>
      <c r="C4" s="31">
        <v>823</v>
      </c>
      <c r="D4" s="29">
        <v>0.29099999999999998</v>
      </c>
      <c r="G4" s="8"/>
      <c r="H4" s="8"/>
      <c r="I4" s="8"/>
    </row>
    <row r="5" spans="1:9" s="117" customFormat="1" ht="12.9" customHeight="1" x14ac:dyDescent="0.45">
      <c r="A5" s="117" t="s">
        <v>209</v>
      </c>
    </row>
    <row r="6" spans="1:9" ht="12.9" x14ac:dyDescent="0.5">
      <c r="A6" s="3" t="s">
        <v>210</v>
      </c>
      <c r="B6" s="31">
        <v>1378</v>
      </c>
      <c r="C6">
        <v>477</v>
      </c>
      <c r="D6" s="29">
        <v>0.34599999999999997</v>
      </c>
      <c r="G6" s="9"/>
      <c r="H6" s="10"/>
      <c r="I6" s="10"/>
    </row>
    <row r="7" spans="1:9" ht="12.9" x14ac:dyDescent="0.5">
      <c r="A7" s="3" t="s">
        <v>211</v>
      </c>
      <c r="B7" s="31">
        <v>1451</v>
      </c>
      <c r="C7">
        <v>346</v>
      </c>
      <c r="D7" s="29">
        <v>0.23799999999999999</v>
      </c>
      <c r="G7" s="9"/>
      <c r="H7" s="10"/>
      <c r="I7" s="10"/>
    </row>
    <row r="8" spans="1:9" s="117" customFormat="1" ht="12.9" customHeight="1" x14ac:dyDescent="0.45">
      <c r="A8" s="117" t="s">
        <v>212</v>
      </c>
    </row>
    <row r="9" spans="1:9" ht="12.9" x14ac:dyDescent="0.5">
      <c r="A9" s="3" t="s">
        <v>213</v>
      </c>
      <c r="B9" s="31">
        <v>2166</v>
      </c>
      <c r="C9">
        <v>736</v>
      </c>
      <c r="D9" s="29">
        <v>0.34</v>
      </c>
      <c r="G9" s="9"/>
      <c r="H9" s="10"/>
      <c r="I9" s="10"/>
    </row>
    <row r="10" spans="1:9" ht="12.9" x14ac:dyDescent="0.5">
      <c r="A10" s="3" t="s">
        <v>214</v>
      </c>
      <c r="B10">
        <v>3</v>
      </c>
      <c r="C10">
        <v>0</v>
      </c>
      <c r="D10" s="29">
        <v>0</v>
      </c>
      <c r="G10" s="9"/>
      <c r="H10" s="10"/>
      <c r="I10" s="10"/>
    </row>
    <row r="11" spans="1:9" ht="12.9" x14ac:dyDescent="0.5">
      <c r="A11" s="3" t="s">
        <v>215</v>
      </c>
      <c r="B11">
        <v>92</v>
      </c>
      <c r="C11">
        <v>41</v>
      </c>
      <c r="D11" s="29">
        <v>0.44600000000000001</v>
      </c>
      <c r="G11" s="9"/>
      <c r="H11" s="10"/>
      <c r="I11" s="10"/>
    </row>
    <row r="12" spans="1:9" ht="12.9" x14ac:dyDescent="0.5">
      <c r="A12" s="3" t="s">
        <v>216</v>
      </c>
      <c r="B12">
        <v>0</v>
      </c>
      <c r="C12">
        <v>0</v>
      </c>
      <c r="D12" s="29" t="s">
        <v>174</v>
      </c>
      <c r="G12" s="9"/>
      <c r="H12" s="10"/>
      <c r="I12" s="10"/>
    </row>
    <row r="13" spans="1:9" ht="12.9" x14ac:dyDescent="0.5">
      <c r="A13" s="3" t="s">
        <v>217</v>
      </c>
      <c r="B13">
        <v>0</v>
      </c>
      <c r="C13">
        <v>0</v>
      </c>
      <c r="D13" t="s">
        <v>174</v>
      </c>
      <c r="G13" s="123"/>
      <c r="H13" s="123"/>
      <c r="I13" s="123"/>
    </row>
    <row r="14" spans="1:9" ht="12.9" x14ac:dyDescent="0.5">
      <c r="A14" s="3" t="s">
        <v>218</v>
      </c>
      <c r="B14">
        <v>229</v>
      </c>
      <c r="C14">
        <v>23</v>
      </c>
      <c r="D14" s="29">
        <v>0.1</v>
      </c>
      <c r="G14" s="11"/>
      <c r="H14" s="11"/>
      <c r="I14" s="11"/>
    </row>
    <row r="15" spans="1:9" ht="12.9" x14ac:dyDescent="0.5">
      <c r="A15" s="3" t="s">
        <v>219</v>
      </c>
      <c r="B15" s="31">
        <v>339</v>
      </c>
      <c r="C15">
        <v>23</v>
      </c>
      <c r="D15" s="29">
        <v>6.8000000000000005E-2</v>
      </c>
      <c r="G15" s="11"/>
      <c r="H15" s="11"/>
      <c r="I15" s="11"/>
    </row>
    <row r="16" spans="1:9" ht="12.9" x14ac:dyDescent="0.5">
      <c r="A16" s="3" t="s">
        <v>220</v>
      </c>
      <c r="B16" s="31">
        <v>1379</v>
      </c>
      <c r="C16">
        <v>587</v>
      </c>
      <c r="D16" s="29">
        <v>0.42599999999999999</v>
      </c>
    </row>
    <row r="17" spans="1:4" ht="12.9" x14ac:dyDescent="0.5">
      <c r="A17" s="3" t="s">
        <v>221</v>
      </c>
      <c r="B17" s="31">
        <v>1389</v>
      </c>
      <c r="C17">
        <v>195</v>
      </c>
      <c r="D17" s="29">
        <v>0.14000000000000001</v>
      </c>
    </row>
    <row r="18" spans="1:4" s="117" customFormat="1" ht="12.9" customHeight="1" x14ac:dyDescent="0.45">
      <c r="A18" s="117" t="s">
        <v>6</v>
      </c>
    </row>
    <row r="19" spans="1:4" ht="12.9" x14ac:dyDescent="0.5">
      <c r="A19" s="3" t="s">
        <v>7</v>
      </c>
      <c r="B19">
        <v>99</v>
      </c>
      <c r="C19">
        <v>0</v>
      </c>
      <c r="D19" s="32">
        <v>0</v>
      </c>
    </row>
    <row r="20" spans="1:4" ht="12.9" x14ac:dyDescent="0.5">
      <c r="A20" s="3" t="s">
        <v>222</v>
      </c>
      <c r="B20">
        <v>175</v>
      </c>
      <c r="C20">
        <v>44</v>
      </c>
      <c r="D20" s="33">
        <v>0.251</v>
      </c>
    </row>
    <row r="21" spans="1:4" ht="12.9" x14ac:dyDescent="0.5">
      <c r="A21" s="3" t="s">
        <v>223</v>
      </c>
      <c r="B21">
        <v>607</v>
      </c>
      <c r="C21">
        <v>24</v>
      </c>
      <c r="D21" s="29">
        <v>0.04</v>
      </c>
    </row>
    <row r="22" spans="1:4" ht="12.9" x14ac:dyDescent="0.5">
      <c r="A22" s="3" t="s">
        <v>224</v>
      </c>
      <c r="B22">
        <v>1120</v>
      </c>
      <c r="C22">
        <v>382</v>
      </c>
      <c r="D22" s="29">
        <v>0.34100000000000003</v>
      </c>
    </row>
    <row r="23" spans="1:4" ht="12.9" x14ac:dyDescent="0.5">
      <c r="A23" s="3" t="s">
        <v>225</v>
      </c>
      <c r="B23">
        <v>396</v>
      </c>
      <c r="C23">
        <v>174</v>
      </c>
      <c r="D23" s="29">
        <v>0.439</v>
      </c>
    </row>
    <row r="24" spans="1:4" ht="12.9" x14ac:dyDescent="0.5">
      <c r="A24" s="3" t="s">
        <v>37</v>
      </c>
      <c r="B24">
        <v>432</v>
      </c>
      <c r="C24">
        <v>199</v>
      </c>
      <c r="D24" s="29">
        <v>0.46100000000000002</v>
      </c>
    </row>
    <row r="25" spans="1:4" s="117" customFormat="1" x14ac:dyDescent="0.45">
      <c r="A25" s="117" t="s">
        <v>226</v>
      </c>
    </row>
    <row r="26" spans="1:4" x14ac:dyDescent="0.45">
      <c r="A26" s="3" t="s">
        <v>227</v>
      </c>
      <c r="B26" s="46" t="s">
        <v>5</v>
      </c>
      <c r="C26" s="3">
        <v>329</v>
      </c>
      <c r="D26" s="6">
        <v>0.11600000000000001</v>
      </c>
    </row>
    <row r="27" spans="1:4" x14ac:dyDescent="0.45">
      <c r="A27" s="3" t="s">
        <v>228</v>
      </c>
      <c r="B27" s="46">
        <v>274</v>
      </c>
      <c r="C27" s="3">
        <v>0</v>
      </c>
      <c r="D27" s="6">
        <v>0</v>
      </c>
    </row>
    <row r="28" spans="1:4" x14ac:dyDescent="0.45">
      <c r="A28" s="3" t="s">
        <v>229</v>
      </c>
      <c r="B28" s="46">
        <v>99</v>
      </c>
      <c r="C28" s="3">
        <v>0</v>
      </c>
      <c r="D28" s="6">
        <v>0</v>
      </c>
    </row>
    <row r="29" spans="1:4" x14ac:dyDescent="0.45">
      <c r="A29" s="3" t="s">
        <v>230</v>
      </c>
      <c r="B29" s="46">
        <v>175</v>
      </c>
      <c r="C29" s="3">
        <v>0</v>
      </c>
      <c r="D29" s="6">
        <v>0</v>
      </c>
    </row>
    <row r="30" spans="1:4" x14ac:dyDescent="0.45">
      <c r="A30" s="3" t="s">
        <v>231</v>
      </c>
      <c r="B30" s="46">
        <v>1727</v>
      </c>
      <c r="C30" s="3">
        <v>208</v>
      </c>
      <c r="D30" s="6">
        <v>0.12</v>
      </c>
    </row>
    <row r="31" spans="1:4" x14ac:dyDescent="0.45">
      <c r="A31" s="3" t="s">
        <v>232</v>
      </c>
      <c r="B31" s="46">
        <v>607</v>
      </c>
      <c r="C31" s="3">
        <v>0</v>
      </c>
      <c r="D31" s="6">
        <v>0</v>
      </c>
    </row>
    <row r="32" spans="1:4" x14ac:dyDescent="0.45">
      <c r="A32" s="3" t="s">
        <v>233</v>
      </c>
      <c r="B32" s="46">
        <v>1120</v>
      </c>
      <c r="C32" s="3">
        <v>208</v>
      </c>
      <c r="D32" s="6">
        <v>0.186</v>
      </c>
    </row>
    <row r="33" spans="1:6" x14ac:dyDescent="0.45">
      <c r="A33" s="3" t="s">
        <v>234</v>
      </c>
      <c r="B33" s="46">
        <v>828</v>
      </c>
      <c r="C33" s="3">
        <v>121</v>
      </c>
      <c r="D33" s="6">
        <v>0.14599999999999999</v>
      </c>
    </row>
    <row r="34" spans="1:6" x14ac:dyDescent="0.45">
      <c r="A34" s="3" t="s">
        <v>235</v>
      </c>
      <c r="B34" s="46">
        <v>396</v>
      </c>
      <c r="C34" s="3">
        <v>40</v>
      </c>
      <c r="D34" s="6">
        <v>0.10100000000000001</v>
      </c>
    </row>
    <row r="35" spans="1:6" x14ac:dyDescent="0.45">
      <c r="A35" s="3" t="s">
        <v>236</v>
      </c>
      <c r="B35" s="46">
        <v>432</v>
      </c>
      <c r="C35" s="3">
        <v>81</v>
      </c>
      <c r="D35" s="6">
        <v>0.188</v>
      </c>
    </row>
    <row r="36" spans="1:6" x14ac:dyDescent="0.45">
      <c r="A36" s="3" t="s">
        <v>237</v>
      </c>
      <c r="B36" s="46" t="s">
        <v>5</v>
      </c>
      <c r="C36" s="3">
        <v>206</v>
      </c>
      <c r="D36" s="6">
        <v>7.2999999999999995E-2</v>
      </c>
    </row>
    <row r="37" spans="1:6" x14ac:dyDescent="0.45">
      <c r="A37" s="3" t="s">
        <v>228</v>
      </c>
      <c r="B37" s="46">
        <v>274</v>
      </c>
      <c r="C37" s="3">
        <v>23</v>
      </c>
      <c r="D37" s="6">
        <v>8.4000000000000005E-2</v>
      </c>
    </row>
    <row r="38" spans="1:6" x14ac:dyDescent="0.45">
      <c r="A38" s="3" t="s">
        <v>229</v>
      </c>
      <c r="B38" s="46">
        <v>99</v>
      </c>
      <c r="C38" s="3">
        <v>0</v>
      </c>
      <c r="D38" s="6">
        <v>0</v>
      </c>
    </row>
    <row r="39" spans="1:6" x14ac:dyDescent="0.45">
      <c r="A39" s="3" t="s">
        <v>230</v>
      </c>
      <c r="B39" s="46">
        <v>175</v>
      </c>
      <c r="C39" s="3">
        <v>23</v>
      </c>
      <c r="D39" s="6">
        <v>0.13100000000000001</v>
      </c>
    </row>
    <row r="40" spans="1:6" x14ac:dyDescent="0.45">
      <c r="A40" s="3" t="s">
        <v>231</v>
      </c>
      <c r="B40" s="46">
        <v>1727</v>
      </c>
      <c r="C40" s="3">
        <v>79</v>
      </c>
      <c r="D40" s="6">
        <v>4.5999999999999999E-2</v>
      </c>
    </row>
    <row r="41" spans="1:6" x14ac:dyDescent="0.45">
      <c r="A41" s="3" t="s">
        <v>232</v>
      </c>
      <c r="B41" s="46">
        <v>607</v>
      </c>
      <c r="C41" s="3">
        <v>0</v>
      </c>
      <c r="D41" s="6">
        <v>0</v>
      </c>
    </row>
    <row r="42" spans="1:6" x14ac:dyDescent="0.45">
      <c r="A42" s="3" t="s">
        <v>233</v>
      </c>
      <c r="B42" s="46">
        <v>1120</v>
      </c>
      <c r="C42" s="3">
        <v>79</v>
      </c>
      <c r="D42" s="6">
        <v>7.0999999999999994E-2</v>
      </c>
    </row>
    <row r="43" spans="1:6" x14ac:dyDescent="0.45">
      <c r="A43" s="3" t="s">
        <v>234</v>
      </c>
      <c r="B43" s="46">
        <v>828</v>
      </c>
      <c r="C43" s="3">
        <v>104</v>
      </c>
      <c r="D43" s="6">
        <v>0.126</v>
      </c>
    </row>
    <row r="44" spans="1:6" x14ac:dyDescent="0.45">
      <c r="A44" s="3" t="s">
        <v>235</v>
      </c>
      <c r="B44" s="46">
        <v>396</v>
      </c>
      <c r="C44" s="3">
        <v>104</v>
      </c>
      <c r="D44" s="6">
        <v>0.26300000000000001</v>
      </c>
    </row>
    <row r="45" spans="1:6" x14ac:dyDescent="0.45">
      <c r="A45" s="3" t="s">
        <v>236</v>
      </c>
      <c r="B45" s="46">
        <v>432</v>
      </c>
      <c r="C45" s="3">
        <v>0</v>
      </c>
      <c r="D45" s="6">
        <v>0</v>
      </c>
    </row>
    <row r="46" spans="1:6" x14ac:dyDescent="0.45">
      <c r="A46" s="3" t="s">
        <v>238</v>
      </c>
      <c r="B46" s="46" t="s">
        <v>5</v>
      </c>
      <c r="C46" s="3">
        <v>317</v>
      </c>
      <c r="D46" s="6">
        <v>0.11600000000000001</v>
      </c>
    </row>
    <row r="47" spans="1:6" x14ac:dyDescent="0.45">
      <c r="A47" s="3" t="s">
        <v>228</v>
      </c>
      <c r="B47" s="46">
        <v>175</v>
      </c>
      <c r="C47" s="3">
        <v>44</v>
      </c>
      <c r="D47" s="6">
        <v>0.251</v>
      </c>
    </row>
    <row r="48" spans="1:6" x14ac:dyDescent="0.45">
      <c r="A48" s="3" t="s">
        <v>231</v>
      </c>
      <c r="B48" s="46">
        <v>1727</v>
      </c>
      <c r="C48" s="3">
        <v>175</v>
      </c>
      <c r="D48" s="6">
        <v>0.10100000000000001</v>
      </c>
      <c r="F48" s="3">
        <v>100</v>
      </c>
    </row>
    <row r="49" spans="1:4" x14ac:dyDescent="0.45">
      <c r="A49" s="3" t="s">
        <v>232</v>
      </c>
      <c r="B49" s="46">
        <v>607</v>
      </c>
      <c r="C49" s="3">
        <v>24</v>
      </c>
      <c r="D49" s="6">
        <v>0.04</v>
      </c>
    </row>
    <row r="50" spans="1:4" x14ac:dyDescent="0.45">
      <c r="A50" s="3" t="s">
        <v>233</v>
      </c>
      <c r="B50" s="46">
        <v>1120</v>
      </c>
      <c r="C50" s="3">
        <v>151</v>
      </c>
      <c r="D50" s="6">
        <v>0.13500000000000001</v>
      </c>
    </row>
    <row r="51" spans="1:4" x14ac:dyDescent="0.45">
      <c r="A51" s="3" t="s">
        <v>234</v>
      </c>
      <c r="B51" s="46">
        <v>828</v>
      </c>
      <c r="C51" s="3">
        <v>98</v>
      </c>
      <c r="D51" s="6">
        <v>0.11799999999999999</v>
      </c>
    </row>
    <row r="52" spans="1:4" x14ac:dyDescent="0.45">
      <c r="A52" s="3" t="s">
        <v>235</v>
      </c>
      <c r="B52" s="46">
        <v>396</v>
      </c>
      <c r="C52" s="3">
        <v>23</v>
      </c>
      <c r="D52" s="6">
        <v>5.8000000000000003E-2</v>
      </c>
    </row>
    <row r="53" spans="1:4" x14ac:dyDescent="0.45">
      <c r="A53" s="3" t="s">
        <v>236</v>
      </c>
      <c r="B53" s="46">
        <v>432</v>
      </c>
      <c r="C53" s="3">
        <v>75</v>
      </c>
      <c r="D53" s="6">
        <v>0.17399999999999999</v>
      </c>
    </row>
    <row r="54" spans="1:4" x14ac:dyDescent="0.45">
      <c r="A54" s="3" t="s">
        <v>239</v>
      </c>
      <c r="B54" s="46" t="s">
        <v>5</v>
      </c>
      <c r="C54" s="3">
        <v>484</v>
      </c>
      <c r="D54" s="6">
        <v>0.17699999999999999</v>
      </c>
    </row>
    <row r="55" spans="1:4" x14ac:dyDescent="0.45">
      <c r="A55" s="3" t="s">
        <v>228</v>
      </c>
      <c r="B55" s="46">
        <v>175</v>
      </c>
      <c r="C55" s="3">
        <v>23</v>
      </c>
      <c r="D55" s="6">
        <v>0.13100000000000001</v>
      </c>
    </row>
    <row r="56" spans="1:4" x14ac:dyDescent="0.45">
      <c r="A56" s="3" t="s">
        <v>231</v>
      </c>
      <c r="B56" s="46">
        <v>1727</v>
      </c>
      <c r="C56" s="3">
        <v>177</v>
      </c>
      <c r="D56" s="6">
        <v>0.10199999999999999</v>
      </c>
    </row>
    <row r="57" spans="1:4" x14ac:dyDescent="0.45">
      <c r="A57" s="3" t="s">
        <v>232</v>
      </c>
      <c r="B57" s="46">
        <v>607</v>
      </c>
      <c r="C57" s="3">
        <v>0</v>
      </c>
      <c r="D57" s="6">
        <v>0</v>
      </c>
    </row>
    <row r="58" spans="1:4" x14ac:dyDescent="0.45">
      <c r="A58" s="3" t="s">
        <v>233</v>
      </c>
      <c r="B58" s="46">
        <v>1120</v>
      </c>
      <c r="C58" s="3">
        <v>177</v>
      </c>
      <c r="D58" s="6">
        <v>0.158</v>
      </c>
    </row>
    <row r="59" spans="1:4" x14ac:dyDescent="0.45">
      <c r="A59" s="3" t="s">
        <v>234</v>
      </c>
      <c r="B59" s="46">
        <v>828</v>
      </c>
      <c r="C59" s="3">
        <v>284</v>
      </c>
      <c r="D59" s="6">
        <v>0.34300000000000003</v>
      </c>
    </row>
    <row r="60" spans="1:4" x14ac:dyDescent="0.45">
      <c r="A60" s="3" t="s">
        <v>235</v>
      </c>
      <c r="B60" s="46">
        <v>396</v>
      </c>
      <c r="C60" s="3">
        <v>153</v>
      </c>
      <c r="D60" s="6">
        <v>0.38600000000000001</v>
      </c>
    </row>
    <row r="61" spans="1:4" x14ac:dyDescent="0.45">
      <c r="A61" s="3" t="s">
        <v>236</v>
      </c>
      <c r="B61" s="46">
        <v>432</v>
      </c>
      <c r="C61" s="3">
        <v>131</v>
      </c>
      <c r="D61" s="6">
        <v>0.30299999999999999</v>
      </c>
    </row>
    <row r="62" spans="1:4" x14ac:dyDescent="0.45">
      <c r="A62" s="3" t="s">
        <v>240</v>
      </c>
      <c r="B62" s="46" t="s">
        <v>5</v>
      </c>
      <c r="C62" s="3">
        <v>172</v>
      </c>
      <c r="D62" s="6">
        <v>6.3E-2</v>
      </c>
    </row>
    <row r="63" spans="1:4" x14ac:dyDescent="0.45">
      <c r="A63" s="3" t="s">
        <v>228</v>
      </c>
      <c r="B63" s="46">
        <v>175</v>
      </c>
      <c r="C63" s="3">
        <v>23</v>
      </c>
      <c r="D63" s="6">
        <v>0.13100000000000001</v>
      </c>
    </row>
    <row r="64" spans="1:4" x14ac:dyDescent="0.45">
      <c r="A64" s="3" t="s">
        <v>231</v>
      </c>
      <c r="B64" s="46">
        <v>1727</v>
      </c>
      <c r="C64" s="3">
        <v>86</v>
      </c>
      <c r="D64" s="6">
        <v>0.05</v>
      </c>
    </row>
    <row r="65" spans="1:4" x14ac:dyDescent="0.45">
      <c r="A65" s="3" t="s">
        <v>232</v>
      </c>
      <c r="B65" s="46">
        <v>607</v>
      </c>
      <c r="C65" s="3">
        <v>0</v>
      </c>
      <c r="D65" s="6">
        <v>0</v>
      </c>
    </row>
    <row r="66" spans="1:4" x14ac:dyDescent="0.45">
      <c r="A66" s="3" t="s">
        <v>233</v>
      </c>
      <c r="B66" s="46">
        <v>1120</v>
      </c>
      <c r="C66" s="3">
        <v>86</v>
      </c>
      <c r="D66" s="6">
        <v>7.6999999999999999E-2</v>
      </c>
    </row>
    <row r="67" spans="1:4" x14ac:dyDescent="0.45">
      <c r="A67" s="3" t="s">
        <v>234</v>
      </c>
      <c r="B67" s="46">
        <v>828</v>
      </c>
      <c r="C67" s="3">
        <v>63</v>
      </c>
      <c r="D67" s="6">
        <v>7.5999999999999998E-2</v>
      </c>
    </row>
    <row r="68" spans="1:4" x14ac:dyDescent="0.45">
      <c r="A68" s="3" t="s">
        <v>235</v>
      </c>
      <c r="B68" s="46">
        <v>396</v>
      </c>
      <c r="C68" s="3">
        <v>23</v>
      </c>
      <c r="D68" s="6">
        <v>5.8000000000000003E-2</v>
      </c>
    </row>
    <row r="69" spans="1:4" x14ac:dyDescent="0.45">
      <c r="A69" s="3" t="s">
        <v>236</v>
      </c>
      <c r="B69" s="46">
        <v>432</v>
      </c>
      <c r="C69" s="3">
        <v>40</v>
      </c>
      <c r="D69" s="6">
        <v>9.2999999999999999E-2</v>
      </c>
    </row>
    <row r="70" spans="1:4" x14ac:dyDescent="0.45">
      <c r="A70" s="3" t="s">
        <v>241</v>
      </c>
      <c r="B70" s="46" t="s">
        <v>5</v>
      </c>
      <c r="C70" s="3">
        <v>325</v>
      </c>
      <c r="D70" s="6">
        <v>0.127</v>
      </c>
    </row>
    <row r="71" spans="1:4" x14ac:dyDescent="0.45">
      <c r="A71" s="3" t="s">
        <v>231</v>
      </c>
      <c r="B71" s="46">
        <v>1727</v>
      </c>
      <c r="C71" s="3">
        <v>158</v>
      </c>
      <c r="D71" s="6">
        <v>9.0999999999999998E-2</v>
      </c>
    </row>
    <row r="72" spans="1:4" x14ac:dyDescent="0.45">
      <c r="A72" s="3" t="s">
        <v>232</v>
      </c>
      <c r="B72" s="46">
        <v>607</v>
      </c>
      <c r="C72" s="3">
        <v>22</v>
      </c>
      <c r="D72" s="6">
        <v>3.5999999999999997E-2</v>
      </c>
    </row>
    <row r="73" spans="1:4" x14ac:dyDescent="0.45">
      <c r="A73" s="3" t="s">
        <v>233</v>
      </c>
      <c r="B73" s="46">
        <v>1120</v>
      </c>
      <c r="C73" s="3">
        <v>136</v>
      </c>
      <c r="D73" s="6">
        <v>0.121</v>
      </c>
    </row>
    <row r="74" spans="1:4" x14ac:dyDescent="0.45">
      <c r="A74" s="3" t="s">
        <v>234</v>
      </c>
      <c r="B74" s="46">
        <v>828</v>
      </c>
      <c r="C74" s="3">
        <v>167</v>
      </c>
      <c r="D74" s="6">
        <v>0.20200000000000001</v>
      </c>
    </row>
    <row r="75" spans="1:4" x14ac:dyDescent="0.45">
      <c r="A75" s="3" t="s">
        <v>235</v>
      </c>
      <c r="B75" s="46">
        <v>396</v>
      </c>
      <c r="C75" s="3">
        <v>127</v>
      </c>
      <c r="D75" s="6">
        <v>0.32100000000000001</v>
      </c>
    </row>
    <row r="76" spans="1:4" x14ac:dyDescent="0.45">
      <c r="A76" s="3" t="s">
        <v>236</v>
      </c>
      <c r="B76" s="46">
        <v>432</v>
      </c>
      <c r="C76" s="3">
        <v>40</v>
      </c>
      <c r="D76" s="6">
        <v>9.2999999999999999E-2</v>
      </c>
    </row>
    <row r="77" spans="1:4" s="113" customFormat="1" ht="12.6" customHeight="1" x14ac:dyDescent="0.4">
      <c r="A77" s="113" t="s">
        <v>242</v>
      </c>
    </row>
    <row r="78" spans="1:4" s="121" customFormat="1" x14ac:dyDescent="0.45">
      <c r="A78" s="121" t="s">
        <v>467</v>
      </c>
    </row>
  </sheetData>
  <mergeCells count="10">
    <mergeCell ref="A77:XFD77"/>
    <mergeCell ref="A78:XFD78"/>
    <mergeCell ref="G3:I3"/>
    <mergeCell ref="G13:I13"/>
    <mergeCell ref="A1:XFD1"/>
    <mergeCell ref="A2:XFD2"/>
    <mergeCell ref="A5:XFD5"/>
    <mergeCell ref="A8:XFD8"/>
    <mergeCell ref="A25:XFD25"/>
    <mergeCell ref="A18:XFD18"/>
  </mergeCells>
  <hyperlinks>
    <hyperlink ref="A2" location="'Table of Contents'!A1" display="Return to Table of Contents" xr:uid="{94636F69-FACF-454F-9272-CE79C43044A4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8772E-CF04-465F-9FF8-50C6DB7432DA}">
  <dimension ref="A1:E39"/>
  <sheetViews>
    <sheetView workbookViewId="0">
      <selection sqref="A1:XFD1"/>
    </sheetView>
  </sheetViews>
  <sheetFormatPr defaultColWidth="0" defaultRowHeight="12.9" zeroHeight="1" x14ac:dyDescent="0.5"/>
  <cols>
    <col min="1" max="1" width="40.41015625" customWidth="1"/>
    <col min="2" max="2" width="11.29296875" customWidth="1"/>
    <col min="3" max="3" width="29.703125" customWidth="1"/>
    <col min="4" max="4" width="18.87890625" customWidth="1"/>
    <col min="5" max="5" width="31.5859375" customWidth="1"/>
    <col min="6" max="16384" width="9.1171875" hidden="1"/>
  </cols>
  <sheetData>
    <row r="1" spans="1:5" s="125" customFormat="1" ht="13.8" x14ac:dyDescent="0.5">
      <c r="A1" s="125" t="s">
        <v>367</v>
      </c>
    </row>
    <row r="2" spans="1:5" s="126" customFormat="1" x14ac:dyDescent="0.5">
      <c r="A2" s="126" t="s">
        <v>2</v>
      </c>
    </row>
    <row r="3" spans="1:5" s="127" customFormat="1" ht="12.9" customHeight="1" x14ac:dyDescent="0.4">
      <c r="A3" s="127" t="s">
        <v>373</v>
      </c>
    </row>
    <row r="4" spans="1:5" x14ac:dyDescent="0.5">
      <c r="A4" s="59" t="s">
        <v>243</v>
      </c>
      <c r="B4" s="60" t="s">
        <v>244</v>
      </c>
      <c r="C4" s="59" t="s">
        <v>374</v>
      </c>
      <c r="D4" s="59" t="s">
        <v>375</v>
      </c>
      <c r="E4" s="114" t="s">
        <v>469</v>
      </c>
    </row>
    <row r="5" spans="1:5" x14ac:dyDescent="0.5">
      <c r="A5" s="61" t="s">
        <v>249</v>
      </c>
      <c r="B5" s="62">
        <v>2021</v>
      </c>
      <c r="C5" s="61" t="s">
        <v>376</v>
      </c>
      <c r="D5" s="61">
        <v>11.28</v>
      </c>
      <c r="E5" s="114"/>
    </row>
    <row r="6" spans="1:5" x14ac:dyDescent="0.5">
      <c r="A6" s="58" t="s">
        <v>249</v>
      </c>
      <c r="B6" s="63">
        <v>2021</v>
      </c>
      <c r="C6" s="58" t="s">
        <v>377</v>
      </c>
      <c r="D6" s="58">
        <v>12.76</v>
      </c>
      <c r="E6" s="114"/>
    </row>
    <row r="7" spans="1:5" x14ac:dyDescent="0.5">
      <c r="A7" s="61" t="s">
        <v>249</v>
      </c>
      <c r="B7" s="62">
        <v>2021</v>
      </c>
      <c r="C7" s="61" t="s">
        <v>378</v>
      </c>
      <c r="D7" s="61">
        <v>19.3</v>
      </c>
      <c r="E7" s="114"/>
    </row>
    <row r="8" spans="1:5" x14ac:dyDescent="0.5">
      <c r="A8" s="58" t="s">
        <v>249</v>
      </c>
      <c r="B8" s="63">
        <v>2021</v>
      </c>
      <c r="C8" s="58" t="s">
        <v>379</v>
      </c>
      <c r="D8" s="58">
        <v>58.05</v>
      </c>
      <c r="E8" s="114"/>
    </row>
    <row r="9" spans="1:5" x14ac:dyDescent="0.5">
      <c r="A9" s="61" t="s">
        <v>249</v>
      </c>
      <c r="B9" s="62">
        <v>2021</v>
      </c>
      <c r="C9" s="61" t="s">
        <v>380</v>
      </c>
      <c r="D9" s="61">
        <v>17.53</v>
      </c>
      <c r="E9" s="114"/>
    </row>
    <row r="10" spans="1:5" x14ac:dyDescent="0.5">
      <c r="A10" s="58" t="s">
        <v>249</v>
      </c>
      <c r="B10" s="63">
        <v>2021</v>
      </c>
      <c r="C10" s="58" t="s">
        <v>381</v>
      </c>
      <c r="D10" s="58">
        <v>5.14</v>
      </c>
      <c r="E10" s="114"/>
    </row>
    <row r="11" spans="1:5" s="114" customFormat="1" ht="12.9" customHeight="1" x14ac:dyDescent="0.45">
      <c r="A11" s="114" t="s">
        <v>468</v>
      </c>
    </row>
    <row r="12" spans="1:5" x14ac:dyDescent="0.5">
      <c r="A12" s="64" t="s">
        <v>243</v>
      </c>
      <c r="B12" s="65" t="s">
        <v>244</v>
      </c>
      <c r="C12" s="65" t="s">
        <v>374</v>
      </c>
      <c r="D12" s="65" t="s">
        <v>382</v>
      </c>
      <c r="E12" s="66" t="s">
        <v>375</v>
      </c>
    </row>
    <row r="13" spans="1:5" x14ac:dyDescent="0.5">
      <c r="A13" s="52" t="s">
        <v>383</v>
      </c>
      <c r="B13" s="67">
        <v>2021</v>
      </c>
      <c r="C13" s="67" t="s">
        <v>381</v>
      </c>
      <c r="D13" s="67">
        <v>638</v>
      </c>
      <c r="E13" s="68">
        <v>19.899999999999999</v>
      </c>
    </row>
    <row r="14" spans="1:5" x14ac:dyDescent="0.5">
      <c r="A14" s="52" t="s">
        <v>383</v>
      </c>
      <c r="B14" s="69">
        <v>2021</v>
      </c>
      <c r="C14" s="69" t="s">
        <v>384</v>
      </c>
      <c r="D14" s="69">
        <v>910</v>
      </c>
      <c r="E14" s="70">
        <v>28.4</v>
      </c>
    </row>
    <row r="15" spans="1:5" x14ac:dyDescent="0.5">
      <c r="A15" s="52" t="s">
        <v>383</v>
      </c>
      <c r="B15" s="67">
        <v>2021</v>
      </c>
      <c r="C15" s="67" t="s">
        <v>376</v>
      </c>
      <c r="D15" s="67">
        <v>1010</v>
      </c>
      <c r="E15" s="68">
        <v>31.6</v>
      </c>
    </row>
    <row r="16" spans="1:5" x14ac:dyDescent="0.5">
      <c r="A16" s="52" t="s">
        <v>383</v>
      </c>
      <c r="B16" s="69">
        <v>2021</v>
      </c>
      <c r="C16" s="69" t="s">
        <v>377</v>
      </c>
      <c r="D16" s="69">
        <v>311</v>
      </c>
      <c r="E16" s="70">
        <v>9.6999999999999993</v>
      </c>
    </row>
    <row r="17" spans="1:5" x14ac:dyDescent="0.5">
      <c r="A17" s="52" t="s">
        <v>383</v>
      </c>
      <c r="B17" s="67">
        <v>2021</v>
      </c>
      <c r="C17" s="67" t="s">
        <v>379</v>
      </c>
      <c r="D17" s="67">
        <v>2114</v>
      </c>
      <c r="E17" s="68">
        <v>66.099999999999994</v>
      </c>
    </row>
    <row r="18" spans="1:5" x14ac:dyDescent="0.5">
      <c r="A18" s="52" t="s">
        <v>383</v>
      </c>
      <c r="B18" s="69">
        <v>2021</v>
      </c>
      <c r="C18" s="69" t="s">
        <v>380</v>
      </c>
      <c r="D18" s="69">
        <v>938</v>
      </c>
      <c r="E18" s="70">
        <v>29.3</v>
      </c>
    </row>
    <row r="19" spans="1:5" s="128" customFormat="1" ht="12.9" customHeight="1" x14ac:dyDescent="0.4">
      <c r="A19" s="128" t="s">
        <v>385</v>
      </c>
      <c r="B19" s="129"/>
      <c r="C19" s="129"/>
      <c r="D19" s="129"/>
      <c r="E19" s="129"/>
    </row>
    <row r="20" spans="1:5" s="124" customFormat="1" ht="12.9" customHeight="1" x14ac:dyDescent="0.45">
      <c r="A20" s="124" t="s">
        <v>467</v>
      </c>
    </row>
    <row r="27" spans="1:5" hidden="1" x14ac:dyDescent="0.5">
      <c r="E27" s="3"/>
    </row>
    <row r="33" customFormat="1" hidden="1" x14ac:dyDescent="0.5"/>
    <row r="34" customFormat="1" hidden="1" x14ac:dyDescent="0.5"/>
    <row r="35" customFormat="1" hidden="1" x14ac:dyDescent="0.5"/>
    <row r="36" customFormat="1" hidden="1" x14ac:dyDescent="0.5"/>
    <row r="37" customFormat="1" hidden="1" x14ac:dyDescent="0.5"/>
    <row r="38" customFormat="1" hidden="1" x14ac:dyDescent="0.5"/>
    <row r="39" customFormat="1" hidden="1" x14ac:dyDescent="0.5"/>
  </sheetData>
  <mergeCells count="7">
    <mergeCell ref="A20:XFD20"/>
    <mergeCell ref="A11:XFD11"/>
    <mergeCell ref="E4:E10"/>
    <mergeCell ref="A1:XFD1"/>
    <mergeCell ref="A2:XFD2"/>
    <mergeCell ref="A3:XFD3"/>
    <mergeCell ref="A19:XFD19"/>
  </mergeCells>
  <hyperlinks>
    <hyperlink ref="A2" location="'Table of Contents'!A1" display="Return to Table of Contents" xr:uid="{8974D04B-5287-4D0D-B362-F101246F4FBB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034EE-028A-4086-88D9-7A967A38F170}">
  <dimension ref="A1:C8"/>
  <sheetViews>
    <sheetView workbookViewId="0">
      <selection sqref="A1:XFD1"/>
    </sheetView>
  </sheetViews>
  <sheetFormatPr defaultColWidth="0" defaultRowHeight="12.9" zeroHeight="1" x14ac:dyDescent="0.5"/>
  <cols>
    <col min="1" max="1" width="48.703125" customWidth="1"/>
    <col min="2" max="2" width="25.703125" customWidth="1"/>
    <col min="3" max="3" width="23.5859375" customWidth="1"/>
    <col min="4" max="16384" width="9.1171875" hidden="1"/>
  </cols>
  <sheetData>
    <row r="1" spans="1:3" s="125" customFormat="1" ht="13.8" x14ac:dyDescent="0.5">
      <c r="A1" s="125" t="s">
        <v>367</v>
      </c>
    </row>
    <row r="2" spans="1:3" s="126" customFormat="1" x14ac:dyDescent="0.5">
      <c r="A2" s="126" t="s">
        <v>2</v>
      </c>
    </row>
    <row r="3" spans="1:3" ht="14.1" x14ac:dyDescent="0.5">
      <c r="A3" s="49" t="s">
        <v>368</v>
      </c>
      <c r="B3" s="50" t="s">
        <v>249</v>
      </c>
      <c r="C3" s="51" t="s">
        <v>369</v>
      </c>
    </row>
    <row r="4" spans="1:3" x14ac:dyDescent="0.5">
      <c r="A4" s="52" t="s">
        <v>370</v>
      </c>
      <c r="B4" s="53">
        <v>7.0000000000000001E-3</v>
      </c>
      <c r="C4" s="54">
        <v>0</v>
      </c>
    </row>
    <row r="5" spans="1:3" x14ac:dyDescent="0.5">
      <c r="A5" s="55" t="s">
        <v>371</v>
      </c>
      <c r="B5" s="56">
        <v>7.1999999999999995E-2</v>
      </c>
      <c r="C5" s="57">
        <v>0.97799999999999998</v>
      </c>
    </row>
    <row r="6" spans="1:3" s="127" customFormat="1" ht="12.9" customHeight="1" x14ac:dyDescent="0.4">
      <c r="A6" s="127" t="s">
        <v>372</v>
      </c>
    </row>
    <row r="7" spans="1:3" s="130" customFormat="1" x14ac:dyDescent="0.5">
      <c r="A7" s="130" t="s">
        <v>467</v>
      </c>
    </row>
    <row r="8" spans="1:3" hidden="1" x14ac:dyDescent="0.5">
      <c r="A8" s="47"/>
      <c r="B8" s="47"/>
      <c r="C8" s="47"/>
    </row>
  </sheetData>
  <mergeCells count="4">
    <mergeCell ref="A6:XFD6"/>
    <mergeCell ref="A7:XFD7"/>
    <mergeCell ref="A1:XFD1"/>
    <mergeCell ref="A2:XFD2"/>
  </mergeCells>
  <hyperlinks>
    <hyperlink ref="A2" location="'Table of Contents'!A1" display="Return to Table of Contents" xr:uid="{910CB447-AC67-40C1-B294-85D63B0807FF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C84B6-A281-429D-9CAD-495B83B86EAB}">
  <dimension ref="A1:C8"/>
  <sheetViews>
    <sheetView workbookViewId="0">
      <selection sqref="A1:XFD1"/>
    </sheetView>
  </sheetViews>
  <sheetFormatPr defaultColWidth="0" defaultRowHeight="12.9" zeroHeight="1" x14ac:dyDescent="0.5"/>
  <cols>
    <col min="1" max="1" width="27.29296875" customWidth="1"/>
    <col min="2" max="2" width="22.1171875" customWidth="1"/>
    <col min="3" max="3" width="43.29296875" customWidth="1"/>
    <col min="4" max="16384" width="9.1171875" hidden="1"/>
  </cols>
  <sheetData>
    <row r="1" spans="1:3" s="132" customFormat="1" ht="14.1" customHeight="1" x14ac:dyDescent="0.45">
      <c r="A1" s="132" t="s">
        <v>386</v>
      </c>
    </row>
    <row r="2" spans="1:3" s="126" customFormat="1" x14ac:dyDescent="0.5">
      <c r="A2" s="126" t="s">
        <v>2</v>
      </c>
    </row>
    <row r="3" spans="1:3" s="136" customFormat="1" ht="14.1" customHeight="1" x14ac:dyDescent="0.4">
      <c r="A3" s="134" t="s">
        <v>387</v>
      </c>
      <c r="B3" s="135"/>
      <c r="C3" s="135"/>
    </row>
    <row r="4" spans="1:3" x14ac:dyDescent="0.5">
      <c r="A4" s="73" t="s">
        <v>243</v>
      </c>
      <c r="B4" s="74" t="s">
        <v>388</v>
      </c>
      <c r="C4" s="75" t="s">
        <v>389</v>
      </c>
    </row>
    <row r="5" spans="1:3" x14ac:dyDescent="0.5">
      <c r="A5" s="55" t="s">
        <v>369</v>
      </c>
      <c r="B5" s="76">
        <v>39972</v>
      </c>
      <c r="C5" s="77" t="s">
        <v>390</v>
      </c>
    </row>
    <row r="6" spans="1:3" x14ac:dyDescent="0.5">
      <c r="A6" s="78" t="s">
        <v>249</v>
      </c>
      <c r="B6" s="79">
        <v>63826</v>
      </c>
      <c r="C6" s="80" t="s">
        <v>391</v>
      </c>
    </row>
    <row r="7" spans="1:3" s="133" customFormat="1" ht="12.9" customHeight="1" x14ac:dyDescent="0.4">
      <c r="A7" s="133" t="s">
        <v>392</v>
      </c>
    </row>
    <row r="8" spans="1:3" s="131" customFormat="1" x14ac:dyDescent="0.5">
      <c r="A8" s="131" t="s">
        <v>467</v>
      </c>
    </row>
  </sheetData>
  <mergeCells count="5">
    <mergeCell ref="A8:XFD8"/>
    <mergeCell ref="A1:XFD1"/>
    <mergeCell ref="A2:XFD2"/>
    <mergeCell ref="A7:XFD7"/>
    <mergeCell ref="A3:XFD3"/>
  </mergeCells>
  <hyperlinks>
    <hyperlink ref="A2" location="'Table of Contents'!A1" display="Return to Table of Contents" xr:uid="{9A3AB652-E9B2-4BBB-9249-0681E6F342D2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37AD1-3D0E-4BA7-A268-444A1C6224A2}">
  <dimension ref="A1:D10"/>
  <sheetViews>
    <sheetView workbookViewId="0">
      <selection sqref="A1:XFD1"/>
    </sheetView>
  </sheetViews>
  <sheetFormatPr defaultColWidth="0" defaultRowHeight="12.9" zeroHeight="1" x14ac:dyDescent="0.5"/>
  <cols>
    <col min="1" max="1" width="20.703125" customWidth="1"/>
    <col min="2" max="2" width="48.29296875" customWidth="1"/>
    <col min="3" max="3" width="15.41015625" customWidth="1"/>
    <col min="4" max="4" width="27.703125" customWidth="1"/>
    <col min="5" max="16384" width="9.1171875" hidden="1"/>
  </cols>
  <sheetData>
    <row r="1" spans="1:4" s="125" customFormat="1" ht="13.8" x14ac:dyDescent="0.5">
      <c r="A1" s="125" t="s">
        <v>1</v>
      </c>
    </row>
    <row r="2" spans="1:4" s="126" customFormat="1" x14ac:dyDescent="0.5">
      <c r="A2" s="126" t="s">
        <v>2</v>
      </c>
    </row>
    <row r="3" spans="1:4" x14ac:dyDescent="0.5">
      <c r="A3" s="137" t="s">
        <v>393</v>
      </c>
      <c r="B3" s="138"/>
      <c r="C3" s="138"/>
      <c r="D3" s="138"/>
    </row>
    <row r="4" spans="1:4" ht="14.1" x14ac:dyDescent="0.5">
      <c r="A4" s="64" t="s">
        <v>243</v>
      </c>
      <c r="B4" s="71" t="s">
        <v>394</v>
      </c>
      <c r="C4" s="72" t="s">
        <v>395</v>
      </c>
      <c r="D4" s="64" t="s">
        <v>396</v>
      </c>
    </row>
    <row r="5" spans="1:4" ht="13.2" thickBot="1" x14ac:dyDescent="0.55000000000000004">
      <c r="A5" s="81" t="s">
        <v>249</v>
      </c>
      <c r="B5" s="82" t="s">
        <v>397</v>
      </c>
      <c r="C5" s="83">
        <v>8936897</v>
      </c>
      <c r="D5" s="84">
        <v>87.28</v>
      </c>
    </row>
    <row r="6" spans="1:4" ht="13.2" thickBot="1" x14ac:dyDescent="0.55000000000000004">
      <c r="A6" s="85" t="s">
        <v>369</v>
      </c>
      <c r="B6" s="86" t="s">
        <v>397</v>
      </c>
      <c r="C6" s="87">
        <v>935</v>
      </c>
      <c r="D6" s="88">
        <v>89.97</v>
      </c>
    </row>
    <row r="7" spans="1:4" ht="13.2" thickBot="1" x14ac:dyDescent="0.55000000000000004">
      <c r="A7" s="89" t="s">
        <v>249</v>
      </c>
      <c r="B7" s="90" t="s">
        <v>398</v>
      </c>
      <c r="C7" s="91">
        <v>1302444</v>
      </c>
      <c r="D7" s="92">
        <v>12.72</v>
      </c>
    </row>
    <row r="8" spans="1:4" x14ac:dyDescent="0.5">
      <c r="A8" s="93" t="s">
        <v>369</v>
      </c>
      <c r="B8" s="94" t="s">
        <v>398</v>
      </c>
      <c r="C8" s="95">
        <v>104</v>
      </c>
      <c r="D8" s="96">
        <v>10.029999999999999</v>
      </c>
    </row>
    <row r="9" spans="1:4" s="133" customFormat="1" ht="12.9" customHeight="1" x14ac:dyDescent="0.4">
      <c r="A9" s="133" t="s">
        <v>392</v>
      </c>
    </row>
    <row r="10" spans="1:4" s="130" customFormat="1" x14ac:dyDescent="0.5">
      <c r="A10" s="130" t="s">
        <v>467</v>
      </c>
    </row>
  </sheetData>
  <mergeCells count="5">
    <mergeCell ref="A10:XFD10"/>
    <mergeCell ref="A3:D3"/>
    <mergeCell ref="A1:XFD1"/>
    <mergeCell ref="A2:XFD2"/>
    <mergeCell ref="A9:XFD9"/>
  </mergeCells>
  <hyperlinks>
    <hyperlink ref="A2" location="'Table of Contents'!A1" display="Return to Table of Contents" xr:uid="{E0749BC5-D58F-4A74-8946-57FE46C0ED4B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81410-706D-4E8D-8BD5-1468F131164F}">
  <dimension ref="A1:M59"/>
  <sheetViews>
    <sheetView workbookViewId="0">
      <selection sqref="A1:XFD1"/>
    </sheetView>
  </sheetViews>
  <sheetFormatPr defaultColWidth="0" defaultRowHeight="14.4" zeroHeight="1" x14ac:dyDescent="0.55000000000000004"/>
  <cols>
    <col min="1" max="1" width="24.41015625" style="1" customWidth="1"/>
    <col min="2" max="2" width="12" style="1" bestFit="1" customWidth="1"/>
    <col min="3" max="3" width="21.41015625" style="1" customWidth="1"/>
    <col min="4" max="4" width="21.29296875" style="1" customWidth="1"/>
    <col min="5" max="5" width="30.41015625" style="1" bestFit="1" customWidth="1"/>
    <col min="6" max="6" width="8.703125" style="1" customWidth="1"/>
    <col min="7" max="12" width="8.87890625" style="1" customWidth="1"/>
    <col min="13" max="13" width="0" style="1" hidden="1" customWidth="1"/>
    <col min="14" max="16384" width="8.87890625" style="1" hidden="1"/>
  </cols>
  <sheetData>
    <row r="1" spans="1:13" s="143" customFormat="1" ht="14.4" customHeight="1" x14ac:dyDescent="0.5">
      <c r="A1" s="143" t="s">
        <v>399</v>
      </c>
    </row>
    <row r="2" spans="1:13" s="120" customFormat="1" ht="14.4" customHeight="1" x14ac:dyDescent="0.45">
      <c r="A2" s="120" t="s">
        <v>2</v>
      </c>
    </row>
    <row r="3" spans="1:13" hidden="1" x14ac:dyDescent="0.55000000000000004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pans="1:13" x14ac:dyDescent="0.55000000000000004">
      <c r="A4" s="22" t="s">
        <v>243</v>
      </c>
      <c r="B4" s="22" t="s">
        <v>244</v>
      </c>
      <c r="C4" s="22" t="s">
        <v>245</v>
      </c>
      <c r="D4" s="22" t="s">
        <v>246</v>
      </c>
      <c r="E4" s="22" t="s">
        <v>247</v>
      </c>
      <c r="F4" s="141" t="s">
        <v>469</v>
      </c>
      <c r="G4" s="141"/>
      <c r="H4" s="141"/>
      <c r="I4" s="141"/>
      <c r="J4" s="141"/>
      <c r="K4" s="141"/>
      <c r="L4" s="141"/>
      <c r="M4" s="13"/>
    </row>
    <row r="5" spans="1:13" x14ac:dyDescent="0.55000000000000004">
      <c r="A5" s="24" t="s">
        <v>360</v>
      </c>
      <c r="B5" s="2">
        <v>2022</v>
      </c>
      <c r="C5" s="97">
        <v>888</v>
      </c>
      <c r="D5" s="97">
        <v>2938</v>
      </c>
      <c r="E5" s="23">
        <f>(C5/D5)</f>
        <v>0.30224642614023145</v>
      </c>
      <c r="F5" s="141"/>
      <c r="G5" s="141"/>
      <c r="H5" s="141"/>
      <c r="I5" s="141"/>
      <c r="J5" s="141"/>
      <c r="K5" s="141"/>
      <c r="L5" s="141"/>
      <c r="M5" s="13"/>
    </row>
    <row r="6" spans="1:13" x14ac:dyDescent="0.55000000000000004">
      <c r="A6" s="24" t="s">
        <v>360</v>
      </c>
      <c r="B6" s="2">
        <v>2021</v>
      </c>
      <c r="C6" s="2">
        <v>1029</v>
      </c>
      <c r="D6" s="2">
        <v>2980</v>
      </c>
      <c r="E6" s="23">
        <f t="shared" ref="E6:E15" si="0">(C6/D6)</f>
        <v>0.3453020134228188</v>
      </c>
      <c r="F6" s="141"/>
      <c r="G6" s="141"/>
      <c r="H6" s="141"/>
      <c r="I6" s="141"/>
      <c r="J6" s="141"/>
      <c r="K6" s="141"/>
      <c r="L6" s="141"/>
      <c r="M6" s="13"/>
    </row>
    <row r="7" spans="1:13" x14ac:dyDescent="0.55000000000000004">
      <c r="A7" s="24" t="s">
        <v>360</v>
      </c>
      <c r="B7" s="2">
        <v>2020</v>
      </c>
      <c r="C7" s="2">
        <v>1161</v>
      </c>
      <c r="D7" s="2">
        <v>3444</v>
      </c>
      <c r="E7" s="23">
        <f t="shared" si="0"/>
        <v>0.33710801393728224</v>
      </c>
      <c r="F7" s="141"/>
      <c r="G7" s="141"/>
      <c r="H7" s="141"/>
      <c r="I7" s="141"/>
      <c r="J7" s="141"/>
      <c r="K7" s="141"/>
      <c r="L7" s="141"/>
      <c r="M7" s="13"/>
    </row>
    <row r="8" spans="1:13" x14ac:dyDescent="0.55000000000000004">
      <c r="A8" s="24" t="s">
        <v>360</v>
      </c>
      <c r="B8" s="2">
        <v>2019</v>
      </c>
      <c r="C8" s="97">
        <v>1410</v>
      </c>
      <c r="D8" s="97">
        <v>3404</v>
      </c>
      <c r="E8" s="23">
        <f t="shared" si="0"/>
        <v>0.41421856639247945</v>
      </c>
      <c r="F8" s="141"/>
      <c r="G8" s="141"/>
      <c r="H8" s="141"/>
      <c r="I8" s="141"/>
      <c r="J8" s="141"/>
      <c r="K8" s="141"/>
      <c r="L8" s="141"/>
      <c r="M8" s="13"/>
    </row>
    <row r="9" spans="1:13" x14ac:dyDescent="0.55000000000000004">
      <c r="A9" s="24" t="s">
        <v>360</v>
      </c>
      <c r="B9" s="2">
        <v>2018</v>
      </c>
      <c r="C9" s="97">
        <v>1434</v>
      </c>
      <c r="D9" s="97">
        <v>3437</v>
      </c>
      <c r="E9" s="23">
        <f t="shared" si="0"/>
        <v>0.41722432353796918</v>
      </c>
      <c r="F9" s="141"/>
      <c r="G9" s="141"/>
      <c r="H9" s="141"/>
      <c r="I9" s="141"/>
      <c r="J9" s="141"/>
      <c r="K9" s="141"/>
      <c r="L9" s="141"/>
      <c r="M9" s="13"/>
    </row>
    <row r="10" spans="1:13" x14ac:dyDescent="0.55000000000000004">
      <c r="A10" s="24" t="s">
        <v>360</v>
      </c>
      <c r="B10" s="2">
        <v>2017</v>
      </c>
      <c r="C10" s="2">
        <v>967</v>
      </c>
      <c r="D10" s="2">
        <v>3327</v>
      </c>
      <c r="E10" s="23">
        <f t="shared" si="0"/>
        <v>0.29065223925458372</v>
      </c>
      <c r="F10" s="141"/>
      <c r="G10" s="141"/>
      <c r="H10" s="141"/>
      <c r="I10" s="141"/>
      <c r="J10" s="141"/>
      <c r="K10" s="141"/>
      <c r="L10" s="141"/>
      <c r="M10" s="13"/>
    </row>
    <row r="11" spans="1:13" x14ac:dyDescent="0.55000000000000004">
      <c r="A11" s="24" t="s">
        <v>360</v>
      </c>
      <c r="B11" s="2">
        <v>2016</v>
      </c>
      <c r="C11" s="97">
        <v>1243</v>
      </c>
      <c r="D11" s="97">
        <v>3194</v>
      </c>
      <c r="E11" s="23">
        <f t="shared" si="0"/>
        <v>0.38916718847839699</v>
      </c>
      <c r="F11" s="141"/>
      <c r="G11" s="141"/>
      <c r="H11" s="141"/>
      <c r="I11" s="141"/>
      <c r="J11" s="141"/>
      <c r="K11" s="141"/>
      <c r="L11" s="141"/>
      <c r="M11" s="13"/>
    </row>
    <row r="12" spans="1:13" x14ac:dyDescent="0.55000000000000004">
      <c r="A12" s="24" t="s">
        <v>360</v>
      </c>
      <c r="B12" s="2">
        <v>2015</v>
      </c>
      <c r="C12" s="97">
        <v>1022</v>
      </c>
      <c r="D12" s="97">
        <v>3221</v>
      </c>
      <c r="E12" s="23">
        <f t="shared" si="0"/>
        <v>0.3172927662216703</v>
      </c>
      <c r="F12" s="141"/>
      <c r="G12" s="141"/>
      <c r="H12" s="141"/>
      <c r="I12" s="141"/>
      <c r="J12" s="141"/>
      <c r="K12" s="141"/>
      <c r="L12" s="141"/>
      <c r="M12" s="13"/>
    </row>
    <row r="13" spans="1:13" x14ac:dyDescent="0.55000000000000004">
      <c r="A13" s="24" t="s">
        <v>360</v>
      </c>
      <c r="B13" s="2">
        <v>2014</v>
      </c>
      <c r="C13" s="2">
        <v>1339</v>
      </c>
      <c r="D13" s="2">
        <v>3309</v>
      </c>
      <c r="E13" s="23">
        <f t="shared" si="0"/>
        <v>0.40465397401027503</v>
      </c>
      <c r="F13" s="141"/>
      <c r="G13" s="141"/>
      <c r="H13" s="141"/>
      <c r="I13" s="141"/>
      <c r="J13" s="141"/>
      <c r="K13" s="141"/>
      <c r="L13" s="141"/>
      <c r="M13" s="13"/>
    </row>
    <row r="14" spans="1:13" x14ac:dyDescent="0.55000000000000004">
      <c r="A14" s="24" t="s">
        <v>360</v>
      </c>
      <c r="B14" s="2">
        <v>2013</v>
      </c>
      <c r="C14" s="97">
        <v>1313</v>
      </c>
      <c r="D14" s="97">
        <v>3348</v>
      </c>
      <c r="E14" s="23">
        <f t="shared" si="0"/>
        <v>0.39217443249701311</v>
      </c>
      <c r="F14" s="141"/>
      <c r="G14" s="141"/>
      <c r="H14" s="141"/>
      <c r="I14" s="141"/>
      <c r="J14" s="141"/>
      <c r="K14" s="141"/>
      <c r="L14" s="141"/>
      <c r="M14" s="13"/>
    </row>
    <row r="15" spans="1:13" x14ac:dyDescent="0.55000000000000004">
      <c r="A15" s="24" t="s">
        <v>360</v>
      </c>
      <c r="B15" s="2">
        <v>2012</v>
      </c>
      <c r="C15" s="97">
        <v>1434</v>
      </c>
      <c r="D15" s="97">
        <v>3396</v>
      </c>
      <c r="E15" s="23">
        <f t="shared" si="0"/>
        <v>0.42226148409893993</v>
      </c>
      <c r="F15" s="141"/>
      <c r="G15" s="141"/>
      <c r="H15" s="141"/>
      <c r="I15" s="141"/>
      <c r="J15" s="141"/>
      <c r="K15" s="141"/>
      <c r="L15" s="141"/>
      <c r="M15" s="13"/>
    </row>
    <row r="16" spans="1:13" s="139" customFormat="1" ht="14.4" customHeight="1" x14ac:dyDescent="0.4">
      <c r="A16" s="139" t="s">
        <v>248</v>
      </c>
    </row>
    <row r="17" spans="1:13" s="142" customFormat="1" ht="14.4" customHeight="1" x14ac:dyDescent="0.5">
      <c r="A17" s="142" t="s">
        <v>468</v>
      </c>
    </row>
    <row r="18" spans="1:13" x14ac:dyDescent="0.55000000000000004">
      <c r="A18" s="13"/>
      <c r="B18" s="12">
        <v>2012</v>
      </c>
      <c r="C18" s="12">
        <v>2013</v>
      </c>
      <c r="D18" s="12">
        <v>2014</v>
      </c>
      <c r="E18" s="12">
        <v>2015</v>
      </c>
      <c r="F18" s="12">
        <v>2016</v>
      </c>
      <c r="G18" s="12">
        <v>2017</v>
      </c>
      <c r="H18" s="12">
        <v>2018</v>
      </c>
      <c r="I18" s="12">
        <v>2019</v>
      </c>
      <c r="J18" s="12">
        <v>2020</v>
      </c>
      <c r="K18" s="12">
        <v>2021</v>
      </c>
      <c r="L18" s="12">
        <v>2022</v>
      </c>
      <c r="M18" s="13"/>
    </row>
    <row r="19" spans="1:13" x14ac:dyDescent="0.55000000000000004">
      <c r="A19" s="13" t="s">
        <v>400</v>
      </c>
      <c r="B19" s="14">
        <v>0.42</v>
      </c>
      <c r="C19" s="14">
        <v>0.39</v>
      </c>
      <c r="D19" s="14">
        <v>0.4</v>
      </c>
      <c r="E19" s="14">
        <v>0.32</v>
      </c>
      <c r="F19" s="14">
        <v>0.39</v>
      </c>
      <c r="G19" s="14">
        <v>0.28999999999999998</v>
      </c>
      <c r="H19" s="14">
        <v>0.42</v>
      </c>
      <c r="I19" s="14">
        <v>0.41</v>
      </c>
      <c r="J19" s="14">
        <v>0.34</v>
      </c>
      <c r="K19" s="14">
        <v>0.35</v>
      </c>
      <c r="L19" s="14">
        <v>0.3</v>
      </c>
      <c r="M19" s="15"/>
    </row>
    <row r="20" spans="1:13" x14ac:dyDescent="0.55000000000000004">
      <c r="A20" s="13" t="s">
        <v>249</v>
      </c>
      <c r="B20" s="16">
        <f>6997594/24607114</f>
        <v>0.28437280373472484</v>
      </c>
      <c r="C20" s="16">
        <f>7188197/25032531</f>
        <v>0.28715422343829317</v>
      </c>
      <c r="D20" s="16">
        <f>7295606/25478976</f>
        <v>0.28633827356327035</v>
      </c>
      <c r="E20" s="16">
        <f>7269437/25923852</f>
        <v>0.2804150015977564</v>
      </c>
      <c r="F20" s="14">
        <f>7191237/26334005</f>
        <v>0.27307798415015111</v>
      </c>
      <c r="G20" s="16">
        <f>7065728/26794198</f>
        <v>0.26370365703799009</v>
      </c>
      <c r="H20" s="16">
        <f>6977529/27264694</f>
        <v>0.25591811153281235</v>
      </c>
      <c r="I20" s="16">
        <f>6820935/27637858</f>
        <v>0.24679680313865135</v>
      </c>
      <c r="J20" s="14">
        <f>6682034/28013446</f>
        <v>0.23852952614255313</v>
      </c>
      <c r="K20" s="16">
        <f>6618565/28260264</f>
        <v>0.2342003952970857</v>
      </c>
      <c r="L20" s="16">
        <f>6619157/28615931</f>
        <v>0.2313102096870446</v>
      </c>
      <c r="M20" s="13"/>
    </row>
    <row r="21" spans="1:13" s="140" customFormat="1" x14ac:dyDescent="0.55000000000000004">
      <c r="A21" s="140" t="s">
        <v>467</v>
      </c>
    </row>
    <row r="24" spans="1:13" hidden="1" x14ac:dyDescent="0.55000000000000004">
      <c r="F24" s="1" t="s">
        <v>250</v>
      </c>
    </row>
    <row r="45" spans="11:11" hidden="1" x14ac:dyDescent="0.55000000000000004">
      <c r="K45" s="98"/>
    </row>
    <row r="50" spans="2:8" hidden="1" x14ac:dyDescent="0.55000000000000004">
      <c r="H50" s="1" t="s">
        <v>251</v>
      </c>
    </row>
    <row r="59" spans="2:8" hidden="1" x14ac:dyDescent="0.55000000000000004">
      <c r="B59" s="2"/>
      <c r="C59" s="2"/>
      <c r="D59" s="2"/>
      <c r="E59" s="2"/>
      <c r="F59" s="2"/>
    </row>
  </sheetData>
  <mergeCells count="6">
    <mergeCell ref="A16:XFD16"/>
    <mergeCell ref="A21:XFD21"/>
    <mergeCell ref="F4:L15"/>
    <mergeCell ref="A17:XFD17"/>
    <mergeCell ref="A1:XFD1"/>
    <mergeCell ref="A2:XFD2"/>
  </mergeCells>
  <hyperlinks>
    <hyperlink ref="A2" location="'Table of Contents'!A1" display="Return to Table of Contents" xr:uid="{563192BA-E25A-420C-8C3D-E274128EE42D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DC8EC-959D-450C-A5BC-705DE7AC01B1}">
  <dimension ref="A1:BP49"/>
  <sheetViews>
    <sheetView zoomScale="85" zoomScaleNormal="85" workbookViewId="0">
      <selection sqref="A1:XFD1"/>
    </sheetView>
  </sheetViews>
  <sheetFormatPr defaultColWidth="0" defaultRowHeight="12.9" zeroHeight="1" x14ac:dyDescent="0.5"/>
  <cols>
    <col min="1" max="1" width="32.76171875" bestFit="1" customWidth="1"/>
    <col min="2" max="2" width="8.1171875" bestFit="1" customWidth="1"/>
    <col min="3" max="3" width="42.29296875" bestFit="1" customWidth="1"/>
    <col min="4" max="4" width="20.41015625" customWidth="1"/>
    <col min="5" max="6" width="25.5859375" bestFit="1" customWidth="1"/>
    <col min="7" max="7" width="26.87890625" bestFit="1" customWidth="1"/>
    <col min="8" max="8" width="7.64453125" customWidth="1"/>
    <col min="9" max="9" width="13.8203125" customWidth="1"/>
    <col min="10" max="10" width="11.703125" bestFit="1" customWidth="1"/>
    <col min="11" max="11" width="10.76171875" customWidth="1"/>
    <col min="12" max="12" width="10" customWidth="1"/>
    <col min="13" max="13" width="9.1171875" customWidth="1"/>
    <col min="14" max="14" width="10.9375" customWidth="1"/>
    <col min="15" max="22" width="9.1171875" customWidth="1"/>
    <col min="23" max="27" width="9.1171875" hidden="1" customWidth="1"/>
    <col min="28" max="28" width="58.29296875" hidden="1" customWidth="1"/>
    <col min="29" max="29" width="36.5859375" hidden="1" customWidth="1"/>
    <col min="30" max="30" width="12.1171875" hidden="1" customWidth="1"/>
    <col min="31" max="31" width="16.29296875" hidden="1" customWidth="1"/>
    <col min="32" max="32" width="14.703125" hidden="1" customWidth="1"/>
    <col min="33" max="33" width="17" hidden="1" customWidth="1"/>
    <col min="34" max="35" width="9.1171875" hidden="1" customWidth="1"/>
    <col min="36" max="39" width="10" hidden="1" customWidth="1"/>
    <col min="40" max="42" width="9.1171875" hidden="1" customWidth="1"/>
    <col min="43" max="43" width="8.87890625" hidden="1" customWidth="1"/>
    <col min="44" max="48" width="7.703125" hidden="1" customWidth="1"/>
    <col min="49" max="49" width="9.1171875" hidden="1" customWidth="1"/>
    <col min="50" max="50" width="6.41015625" hidden="1" customWidth="1"/>
    <col min="51" max="51" width="8.87890625" hidden="1" customWidth="1"/>
    <col min="52" max="53" width="5.87890625" hidden="1" customWidth="1"/>
    <col min="54" max="54" width="8.87890625" hidden="1" customWidth="1"/>
    <col min="55" max="55" width="9.1171875" hidden="1" customWidth="1"/>
    <col min="56" max="56" width="14" hidden="1" customWidth="1"/>
    <col min="57" max="57" width="16.41015625" hidden="1" customWidth="1"/>
    <col min="58" max="58" width="9.1171875" hidden="1" customWidth="1"/>
    <col min="59" max="59" width="12.41015625" hidden="1" customWidth="1"/>
    <col min="60" max="60" width="8.41015625" hidden="1" customWidth="1"/>
    <col min="61" max="61" width="9.1171875" hidden="1" customWidth="1"/>
    <col min="62" max="62" width="11.87890625" hidden="1" customWidth="1"/>
    <col min="63" max="63" width="17" hidden="1" customWidth="1"/>
    <col min="64" max="64" width="9.1171875" hidden="1" customWidth="1"/>
    <col min="65" max="65" width="8.703125" hidden="1" customWidth="1"/>
    <col min="66" max="66" width="12.29296875" hidden="1" customWidth="1"/>
    <col min="67" max="67" width="11.5859375" hidden="1" customWidth="1"/>
    <col min="68" max="68" width="0" hidden="1" customWidth="1"/>
    <col min="69" max="16384" width="9.1171875" hidden="1"/>
  </cols>
  <sheetData>
    <row r="1" spans="1:68" s="144" customFormat="1" ht="14.1" customHeight="1" x14ac:dyDescent="0.45">
      <c r="A1" s="144" t="s">
        <v>458</v>
      </c>
    </row>
    <row r="2" spans="1:68" s="145" customFormat="1" ht="17.7" customHeight="1" x14ac:dyDescent="0.45">
      <c r="A2" s="145" t="s">
        <v>2</v>
      </c>
    </row>
    <row r="3" spans="1:68" ht="43.2" x14ac:dyDescent="0.5">
      <c r="A3" s="35" t="s">
        <v>252</v>
      </c>
      <c r="B3" s="35" t="s">
        <v>253</v>
      </c>
      <c r="C3" s="35" t="s">
        <v>254</v>
      </c>
      <c r="D3" s="36" t="s">
        <v>255</v>
      </c>
      <c r="E3" s="35" t="s">
        <v>256</v>
      </c>
      <c r="F3" s="35" t="s">
        <v>257</v>
      </c>
      <c r="G3" s="36" t="s">
        <v>258</v>
      </c>
      <c r="H3" s="35" t="s">
        <v>259</v>
      </c>
      <c r="I3" s="35" t="s">
        <v>260</v>
      </c>
      <c r="J3" s="35" t="s">
        <v>131</v>
      </c>
      <c r="K3" s="35" t="s">
        <v>132</v>
      </c>
      <c r="L3" s="35" t="s">
        <v>133</v>
      </c>
      <c r="M3" s="110" t="s">
        <v>261</v>
      </c>
      <c r="N3" s="36" t="s">
        <v>262</v>
      </c>
      <c r="O3" s="35" t="s">
        <v>263</v>
      </c>
      <c r="P3" s="35" t="s">
        <v>264</v>
      </c>
      <c r="Q3" s="35" t="s">
        <v>265</v>
      </c>
      <c r="R3" s="110" t="s">
        <v>266</v>
      </c>
      <c r="S3" s="35" t="s">
        <v>267</v>
      </c>
      <c r="T3" s="35" t="s">
        <v>268</v>
      </c>
      <c r="U3" s="35" t="s">
        <v>269</v>
      </c>
      <c r="V3" s="35" t="s">
        <v>270</v>
      </c>
      <c r="BD3" s="100"/>
      <c r="BE3" s="37"/>
      <c r="BF3" s="37"/>
      <c r="BG3" s="37"/>
      <c r="BH3" s="37"/>
      <c r="BI3" s="37"/>
      <c r="BJ3" s="37"/>
      <c r="BK3" s="37"/>
      <c r="BM3" s="100"/>
      <c r="BN3" s="37"/>
      <c r="BO3" s="37"/>
      <c r="BP3" s="37"/>
    </row>
    <row r="4" spans="1:68" ht="14.4" x14ac:dyDescent="0.55000000000000004">
      <c r="A4" s="38" t="s">
        <v>299</v>
      </c>
      <c r="B4" s="38" t="s">
        <v>300</v>
      </c>
      <c r="C4" t="s">
        <v>299</v>
      </c>
      <c r="D4" s="34" t="s">
        <v>401</v>
      </c>
      <c r="E4" t="s">
        <v>401</v>
      </c>
      <c r="F4" t="s">
        <v>401</v>
      </c>
      <c r="G4" s="39">
        <v>7.8663053999999996E-2</v>
      </c>
      <c r="H4" s="40">
        <v>0.28048694600000001</v>
      </c>
      <c r="I4" s="40">
        <v>9.4745687999999995E-2</v>
      </c>
      <c r="J4" s="40">
        <v>6.3981702000000001E-2</v>
      </c>
      <c r="K4" s="40">
        <v>7.9027505999999997E-2</v>
      </c>
      <c r="L4" s="40">
        <v>0.20191188800000001</v>
      </c>
      <c r="M4" s="111">
        <v>0.201183683</v>
      </c>
      <c r="N4" s="39">
        <v>0.201079604</v>
      </c>
      <c r="O4" s="40">
        <v>0.21882342699999999</v>
      </c>
      <c r="P4" s="40">
        <v>0.37550466199999999</v>
      </c>
      <c r="Q4" s="40">
        <v>0.14855163199999999</v>
      </c>
      <c r="R4" s="111">
        <v>5.6044521999999999E-2</v>
      </c>
      <c r="S4" s="33">
        <v>0.13719492999999999</v>
      </c>
      <c r="T4" s="33">
        <v>0.213952273</v>
      </c>
      <c r="U4" s="33">
        <v>0.448057867</v>
      </c>
      <c r="V4" s="33">
        <v>0.20079889300000001</v>
      </c>
      <c r="BD4" s="100"/>
      <c r="BE4" s="37"/>
      <c r="BF4" s="37"/>
      <c r="BG4" s="37"/>
      <c r="BH4" s="37"/>
      <c r="BI4" s="37"/>
      <c r="BJ4" s="37"/>
      <c r="BK4" s="37"/>
      <c r="BM4" s="100"/>
      <c r="BN4" s="37"/>
      <c r="BO4" s="37"/>
      <c r="BP4" s="37"/>
    </row>
    <row r="5" spans="1:68" ht="14.4" x14ac:dyDescent="0.5">
      <c r="A5" s="103" t="s">
        <v>301</v>
      </c>
      <c r="B5" t="s">
        <v>302</v>
      </c>
      <c r="C5" t="s">
        <v>402</v>
      </c>
      <c r="D5" s="34" t="s">
        <v>403</v>
      </c>
      <c r="E5" t="s">
        <v>267</v>
      </c>
      <c r="F5" t="s">
        <v>404</v>
      </c>
      <c r="G5" s="39">
        <v>6.2149999999999997E-2</v>
      </c>
      <c r="H5" s="40">
        <v>0.81489999999999996</v>
      </c>
      <c r="I5" s="40">
        <v>7.2500000000000004E-3</v>
      </c>
      <c r="J5" s="40">
        <v>2.8999999999999998E-3</v>
      </c>
      <c r="K5" s="40">
        <v>7.2749999999999995E-2</v>
      </c>
      <c r="L5" s="40">
        <v>0</v>
      </c>
      <c r="M5" s="111">
        <v>4.0050000000000002E-2</v>
      </c>
      <c r="N5" s="39">
        <v>0.39534999999999998</v>
      </c>
      <c r="O5" s="40">
        <v>0.43569999999999998</v>
      </c>
      <c r="P5" s="40">
        <v>0.15145</v>
      </c>
      <c r="Q5" s="40">
        <v>1.46E-2</v>
      </c>
      <c r="R5" s="111">
        <v>2.8999999999999998E-3</v>
      </c>
      <c r="S5" s="33">
        <v>0.144625</v>
      </c>
      <c r="T5" s="33">
        <v>0.344725</v>
      </c>
      <c r="U5" s="33">
        <v>0.46592499999999998</v>
      </c>
      <c r="V5" s="33">
        <v>4.4749999999999998E-2</v>
      </c>
      <c r="BD5" s="100"/>
      <c r="BE5" s="37"/>
      <c r="BF5" s="37"/>
      <c r="BG5" s="37"/>
      <c r="BH5" s="37"/>
      <c r="BI5" s="37"/>
      <c r="BJ5" s="37"/>
      <c r="BK5" s="37"/>
      <c r="BM5" s="100"/>
      <c r="BN5" s="37"/>
      <c r="BO5" s="37"/>
      <c r="BP5" s="37"/>
    </row>
    <row r="6" spans="1:68" ht="14.4" x14ac:dyDescent="0.5">
      <c r="A6" s="103" t="s">
        <v>301</v>
      </c>
      <c r="B6" t="s">
        <v>303</v>
      </c>
      <c r="C6" t="s">
        <v>405</v>
      </c>
      <c r="D6" s="34" t="s">
        <v>406</v>
      </c>
      <c r="E6" t="s">
        <v>267</v>
      </c>
      <c r="F6" t="s">
        <v>404</v>
      </c>
      <c r="G6" s="39">
        <v>0</v>
      </c>
      <c r="H6" s="40">
        <v>0.54759999999999998</v>
      </c>
      <c r="I6" s="40">
        <v>0</v>
      </c>
      <c r="J6" s="40">
        <v>0.1736</v>
      </c>
      <c r="K6" s="40">
        <v>0.13669999999999999</v>
      </c>
      <c r="L6" s="40">
        <v>0.14219999999999999</v>
      </c>
      <c r="M6" s="111">
        <v>0</v>
      </c>
      <c r="N6" s="39">
        <v>0.11070000000000001</v>
      </c>
      <c r="O6" s="40">
        <v>0.37869999999999998</v>
      </c>
      <c r="P6" s="40">
        <v>0.28920000000000001</v>
      </c>
      <c r="Q6" s="40">
        <v>0.2006</v>
      </c>
      <c r="R6" s="111">
        <v>2.07E-2</v>
      </c>
      <c r="S6" s="33">
        <v>1.545E-2</v>
      </c>
      <c r="T6" s="33">
        <v>0.27334999999999998</v>
      </c>
      <c r="U6" s="33">
        <v>0.67079999999999995</v>
      </c>
      <c r="V6" s="33">
        <v>4.0349999999999997E-2</v>
      </c>
      <c r="BD6" s="100"/>
      <c r="BE6" s="37"/>
      <c r="BF6" s="37"/>
      <c r="BG6" s="37"/>
      <c r="BH6" s="37"/>
      <c r="BI6" s="37"/>
      <c r="BJ6" s="37"/>
      <c r="BK6" s="37"/>
      <c r="BM6" s="100"/>
      <c r="BN6" s="37"/>
      <c r="BO6" s="37"/>
      <c r="BP6" s="37"/>
    </row>
    <row r="7" spans="1:68" ht="14.4" x14ac:dyDescent="0.5">
      <c r="A7" s="103" t="s">
        <v>301</v>
      </c>
      <c r="B7" t="s">
        <v>304</v>
      </c>
      <c r="C7" t="s">
        <v>407</v>
      </c>
      <c r="D7" s="34" t="s">
        <v>260</v>
      </c>
      <c r="E7" t="s">
        <v>267</v>
      </c>
      <c r="F7" t="s">
        <v>404</v>
      </c>
      <c r="G7" s="39">
        <v>0.25900000000000001</v>
      </c>
      <c r="H7" s="40">
        <v>0.54339999999999999</v>
      </c>
      <c r="I7" s="40">
        <v>0.18509999999999999</v>
      </c>
      <c r="J7" s="40">
        <v>1.24E-2</v>
      </c>
      <c r="K7" s="40">
        <v>0</v>
      </c>
      <c r="L7" s="40">
        <v>0</v>
      </c>
      <c r="M7" s="111">
        <v>0</v>
      </c>
      <c r="N7" s="39">
        <v>0.31830000000000003</v>
      </c>
      <c r="O7" s="40">
        <v>7.0800000000000002E-2</v>
      </c>
      <c r="P7" s="40">
        <v>0.59250000000000003</v>
      </c>
      <c r="Q7" s="40">
        <v>0</v>
      </c>
      <c r="R7" s="111">
        <v>1.83E-2</v>
      </c>
      <c r="S7" s="33">
        <v>0.12615000000000001</v>
      </c>
      <c r="T7" s="33">
        <v>0.48685</v>
      </c>
      <c r="U7" s="33">
        <v>0.37459999999999999</v>
      </c>
      <c r="V7" s="33">
        <v>1.24E-2</v>
      </c>
      <c r="BD7" s="100"/>
      <c r="BE7" s="37"/>
      <c r="BF7" s="37"/>
      <c r="BG7" s="37"/>
      <c r="BH7" s="37"/>
      <c r="BI7" s="37"/>
      <c r="BJ7" s="37"/>
      <c r="BK7" s="37"/>
      <c r="BM7" s="100"/>
      <c r="BN7" s="37"/>
      <c r="BO7" s="37"/>
      <c r="BP7" s="37"/>
    </row>
    <row r="8" spans="1:68" ht="14.4" x14ac:dyDescent="0.5">
      <c r="A8" s="103" t="s">
        <v>301</v>
      </c>
      <c r="B8" t="s">
        <v>305</v>
      </c>
      <c r="C8" t="s">
        <v>408</v>
      </c>
      <c r="D8" s="34" t="s">
        <v>406</v>
      </c>
      <c r="E8" t="s">
        <v>267</v>
      </c>
      <c r="F8" t="s">
        <v>409</v>
      </c>
      <c r="G8" s="39">
        <v>7.8972221999999995E-2</v>
      </c>
      <c r="H8" s="40">
        <v>0.72890555599999995</v>
      </c>
      <c r="I8" s="40">
        <v>5.4005556000000003E-2</v>
      </c>
      <c r="J8" s="40">
        <v>6.2238888999999999E-2</v>
      </c>
      <c r="K8" s="40">
        <v>2.2800000000000001E-2</v>
      </c>
      <c r="L8" s="40">
        <v>4.6488888999999999E-2</v>
      </c>
      <c r="M8" s="111">
        <v>6.6333329999999999E-3</v>
      </c>
      <c r="N8" s="39">
        <v>0.36781111100000002</v>
      </c>
      <c r="O8" s="40">
        <v>0.28799999999999998</v>
      </c>
      <c r="P8" s="40">
        <v>0.27868333299999998</v>
      </c>
      <c r="Q8" s="40">
        <v>5.3277777999999998E-2</v>
      </c>
      <c r="R8" s="111">
        <v>1.2288889000000001E-2</v>
      </c>
      <c r="S8" s="33">
        <v>0.120966667</v>
      </c>
      <c r="T8" s="33">
        <v>0.140280556</v>
      </c>
      <c r="U8" s="33">
        <v>0.59228333300000002</v>
      </c>
      <c r="V8" s="33">
        <v>0.146494444</v>
      </c>
      <c r="BM8" s="100"/>
      <c r="BN8" s="37"/>
      <c r="BO8" s="37"/>
      <c r="BP8" s="37"/>
    </row>
    <row r="9" spans="1:68" ht="14.4" x14ac:dyDescent="0.5">
      <c r="A9" s="103" t="s">
        <v>301</v>
      </c>
      <c r="B9" t="s">
        <v>306</v>
      </c>
      <c r="C9" t="s">
        <v>410</v>
      </c>
      <c r="D9" s="34" t="s">
        <v>403</v>
      </c>
      <c r="E9" t="s">
        <v>267</v>
      </c>
      <c r="F9" t="s">
        <v>404</v>
      </c>
      <c r="G9" s="39">
        <v>0.32529999999999998</v>
      </c>
      <c r="H9" s="40">
        <v>0.34899999999999998</v>
      </c>
      <c r="I9" s="40">
        <v>0.27979999999999999</v>
      </c>
      <c r="J9" s="40">
        <v>0</v>
      </c>
      <c r="K9" s="40">
        <v>4.5900000000000003E-2</v>
      </c>
      <c r="L9" s="40">
        <v>0</v>
      </c>
      <c r="M9" s="111">
        <v>0</v>
      </c>
      <c r="N9" s="39">
        <v>0.43469999999999998</v>
      </c>
      <c r="O9" s="40">
        <v>0.40210000000000001</v>
      </c>
      <c r="P9" s="40">
        <v>0.15160000000000001</v>
      </c>
      <c r="Q9" s="40">
        <v>1.1599999999999999E-2</v>
      </c>
      <c r="R9" s="111">
        <v>0</v>
      </c>
      <c r="S9" s="33">
        <v>0.36170000000000002</v>
      </c>
      <c r="T9" s="33">
        <v>0.1502</v>
      </c>
      <c r="U9" s="33">
        <v>0.46944999999999998</v>
      </c>
      <c r="V9" s="33">
        <v>1.865E-2</v>
      </c>
      <c r="BM9" s="100"/>
      <c r="BN9" s="37"/>
      <c r="BO9" s="37"/>
      <c r="BP9" s="37"/>
    </row>
    <row r="10" spans="1:68" ht="14.4" x14ac:dyDescent="0.5">
      <c r="A10" s="103" t="s">
        <v>301</v>
      </c>
      <c r="B10" t="s">
        <v>307</v>
      </c>
      <c r="C10" t="s">
        <v>411</v>
      </c>
      <c r="D10" s="34" t="s">
        <v>406</v>
      </c>
      <c r="E10" t="s">
        <v>412</v>
      </c>
      <c r="F10" t="s">
        <v>267</v>
      </c>
      <c r="G10" s="39">
        <v>0.20330000000000001</v>
      </c>
      <c r="H10" s="40">
        <v>0.36825000000000002</v>
      </c>
      <c r="I10" s="40">
        <v>0.1489</v>
      </c>
      <c r="J10" s="40">
        <v>8.9349999999999999E-2</v>
      </c>
      <c r="K10" s="40">
        <v>0.1062</v>
      </c>
      <c r="L10" s="40">
        <v>8.3900000000000002E-2</v>
      </c>
      <c r="M10" s="111">
        <v>0</v>
      </c>
      <c r="N10" s="39">
        <v>9.5750000000000002E-2</v>
      </c>
      <c r="O10" s="40">
        <v>0.34150000000000003</v>
      </c>
      <c r="P10" s="40">
        <v>0.22434999999999999</v>
      </c>
      <c r="Q10" s="40">
        <v>0.16005</v>
      </c>
      <c r="R10" s="111">
        <v>0.17845</v>
      </c>
      <c r="S10" s="33">
        <v>3.4974999999999999E-2</v>
      </c>
      <c r="T10" s="33">
        <v>0.14974999999999999</v>
      </c>
      <c r="U10" s="33">
        <v>0.53625</v>
      </c>
      <c r="V10" s="33">
        <v>0.27897499999999997</v>
      </c>
      <c r="BM10" s="100"/>
      <c r="BN10" s="37"/>
      <c r="BO10" s="37"/>
      <c r="BP10" s="37"/>
    </row>
    <row r="11" spans="1:68" ht="14.4" x14ac:dyDescent="0.5">
      <c r="A11" s="103" t="s">
        <v>301</v>
      </c>
      <c r="B11" t="s">
        <v>308</v>
      </c>
      <c r="C11" t="s">
        <v>413</v>
      </c>
      <c r="D11" s="34" t="s">
        <v>406</v>
      </c>
      <c r="E11" t="s">
        <v>414</v>
      </c>
      <c r="F11" t="s">
        <v>267</v>
      </c>
      <c r="G11" s="39">
        <v>3.0499999999999999E-2</v>
      </c>
      <c r="H11" s="40">
        <v>0.54149999999999998</v>
      </c>
      <c r="I11" s="40">
        <v>0.1308</v>
      </c>
      <c r="J11" s="40">
        <v>0.1691</v>
      </c>
      <c r="K11" s="40">
        <v>3.2000000000000001E-2</v>
      </c>
      <c r="L11" s="40">
        <v>7.5700000000000003E-2</v>
      </c>
      <c r="M11" s="111">
        <v>2.0500000000000001E-2</v>
      </c>
      <c r="N11" s="39">
        <v>0.12379999999999999</v>
      </c>
      <c r="O11" s="40">
        <v>0.14899999999999999</v>
      </c>
      <c r="P11" s="40">
        <v>0.52429999999999999</v>
      </c>
      <c r="Q11" s="40">
        <v>0.1321</v>
      </c>
      <c r="R11" s="111">
        <v>7.0999999999999994E-2</v>
      </c>
      <c r="S11" s="33">
        <v>0.10455</v>
      </c>
      <c r="T11" s="33">
        <v>0.2462</v>
      </c>
      <c r="U11" s="33">
        <v>0.45519999999999999</v>
      </c>
      <c r="V11" s="33">
        <v>0.19395000000000001</v>
      </c>
      <c r="BM11" s="100"/>
      <c r="BN11" s="37"/>
      <c r="BO11" s="37"/>
      <c r="BP11" s="37"/>
    </row>
    <row r="12" spans="1:68" ht="14.4" x14ac:dyDescent="0.5">
      <c r="A12" s="103" t="s">
        <v>301</v>
      </c>
      <c r="B12" t="s">
        <v>309</v>
      </c>
      <c r="C12" t="s">
        <v>415</v>
      </c>
      <c r="D12" s="34" t="s">
        <v>406</v>
      </c>
      <c r="E12" t="s">
        <v>267</v>
      </c>
      <c r="F12" t="s">
        <v>409</v>
      </c>
      <c r="G12" s="39">
        <v>0</v>
      </c>
      <c r="H12" s="40">
        <v>0.69810000000000005</v>
      </c>
      <c r="I12" s="40">
        <v>0.26889999999999997</v>
      </c>
      <c r="J12" s="40">
        <v>2.64E-2</v>
      </c>
      <c r="K12" s="40">
        <v>6.6E-3</v>
      </c>
      <c r="L12" s="40">
        <v>0</v>
      </c>
      <c r="M12" s="111">
        <v>0</v>
      </c>
      <c r="N12" s="39">
        <v>0.439</v>
      </c>
      <c r="O12" s="40">
        <v>0.14380000000000001</v>
      </c>
      <c r="P12" s="40">
        <v>0.30859999999999999</v>
      </c>
      <c r="Q12" s="40">
        <v>9.5500000000000002E-2</v>
      </c>
      <c r="R12" s="111">
        <v>1.32E-2</v>
      </c>
      <c r="S12" s="33">
        <v>0</v>
      </c>
      <c r="T12" s="33">
        <v>0.27055000000000001</v>
      </c>
      <c r="U12" s="33">
        <v>0.54510000000000003</v>
      </c>
      <c r="V12" s="33">
        <v>0.18440000000000001</v>
      </c>
      <c r="BM12" s="100"/>
      <c r="BN12" s="37"/>
      <c r="BO12" s="37"/>
      <c r="BP12" s="37"/>
    </row>
    <row r="13" spans="1:68" ht="14.4" x14ac:dyDescent="0.5">
      <c r="A13" s="103" t="s">
        <v>301</v>
      </c>
      <c r="B13" t="s">
        <v>310</v>
      </c>
      <c r="C13" t="s">
        <v>416</v>
      </c>
      <c r="D13" s="34" t="s">
        <v>406</v>
      </c>
      <c r="E13" t="s">
        <v>267</v>
      </c>
      <c r="F13" t="s">
        <v>409</v>
      </c>
      <c r="G13" s="39">
        <v>1.3899999999999999E-2</v>
      </c>
      <c r="H13" s="40">
        <v>0.81720000000000004</v>
      </c>
      <c r="I13" s="40">
        <v>5.4999999999999997E-3</v>
      </c>
      <c r="J13" s="40">
        <v>0.16339999999999999</v>
      </c>
      <c r="K13" s="40">
        <v>0</v>
      </c>
      <c r="L13" s="40">
        <v>0</v>
      </c>
      <c r="M13" s="111">
        <v>0</v>
      </c>
      <c r="N13" s="39">
        <v>4.1000000000000003E-3</v>
      </c>
      <c r="O13" s="40">
        <v>0.2676</v>
      </c>
      <c r="P13" s="40">
        <v>0.56499999999999995</v>
      </c>
      <c r="Q13" s="40">
        <v>0.16339999999999999</v>
      </c>
      <c r="R13" s="111">
        <v>0</v>
      </c>
      <c r="S13" s="33">
        <v>0.18240000000000001</v>
      </c>
      <c r="T13" s="33">
        <v>0.28094999999999998</v>
      </c>
      <c r="U13" s="33">
        <v>0.43195</v>
      </c>
      <c r="V13" s="33">
        <v>0.1047</v>
      </c>
      <c r="BM13" s="100"/>
      <c r="BN13" s="37"/>
      <c r="BO13" s="37"/>
      <c r="BP13" s="37"/>
    </row>
    <row r="14" spans="1:68" ht="14.4" x14ac:dyDescent="0.5">
      <c r="A14" s="103" t="s">
        <v>301</v>
      </c>
      <c r="B14" t="s">
        <v>311</v>
      </c>
      <c r="C14" t="s">
        <v>417</v>
      </c>
      <c r="D14" s="34" t="s">
        <v>406</v>
      </c>
      <c r="E14" t="s">
        <v>267</v>
      </c>
      <c r="F14" t="s">
        <v>409</v>
      </c>
      <c r="G14" s="39">
        <v>0.20830000000000001</v>
      </c>
      <c r="H14" s="40">
        <v>0.53549999999999998</v>
      </c>
      <c r="I14" s="40">
        <v>0.1164</v>
      </c>
      <c r="J14" s="40">
        <v>0.1128</v>
      </c>
      <c r="K14" s="40">
        <v>1.7500000000000002E-2</v>
      </c>
      <c r="L14" s="40">
        <v>9.4000000000000004E-3</v>
      </c>
      <c r="M14" s="111">
        <v>0</v>
      </c>
      <c r="N14" s="39">
        <v>0.13400000000000001</v>
      </c>
      <c r="O14" s="40">
        <v>0.2611</v>
      </c>
      <c r="P14" s="40">
        <v>0.52669999999999995</v>
      </c>
      <c r="Q14" s="40">
        <v>7.8200000000000006E-2</v>
      </c>
      <c r="R14" s="111">
        <v>0</v>
      </c>
      <c r="S14" s="33">
        <v>6.4449999999999993E-2</v>
      </c>
      <c r="T14" s="33">
        <v>0.23219999999999999</v>
      </c>
      <c r="U14" s="33">
        <v>0.58484999999999998</v>
      </c>
      <c r="V14" s="33">
        <v>0.11845</v>
      </c>
      <c r="BM14" s="100"/>
      <c r="BN14" s="37"/>
      <c r="BO14" s="37"/>
      <c r="BP14" s="37"/>
    </row>
    <row r="15" spans="1:68" ht="14.4" x14ac:dyDescent="0.5">
      <c r="A15" s="103" t="s">
        <v>301</v>
      </c>
      <c r="B15" t="s">
        <v>312</v>
      </c>
      <c r="C15" t="s">
        <v>418</v>
      </c>
      <c r="D15" s="34" t="s">
        <v>406</v>
      </c>
      <c r="E15" t="s">
        <v>267</v>
      </c>
      <c r="F15" t="s">
        <v>409</v>
      </c>
      <c r="G15" s="39">
        <v>0.1273</v>
      </c>
      <c r="H15" s="40">
        <v>0.53710000000000002</v>
      </c>
      <c r="I15" s="40">
        <v>9.4850000000000004E-2</v>
      </c>
      <c r="J15" s="40">
        <v>0.14265</v>
      </c>
      <c r="K15" s="40">
        <v>9.5200000000000007E-2</v>
      </c>
      <c r="L15" s="40">
        <v>0</v>
      </c>
      <c r="M15" s="111">
        <v>2.8999999999999998E-3</v>
      </c>
      <c r="N15" s="39">
        <v>0.31430000000000002</v>
      </c>
      <c r="O15" s="40">
        <v>0.23200000000000001</v>
      </c>
      <c r="P15" s="40">
        <v>0.44429999999999997</v>
      </c>
      <c r="Q15" s="40">
        <v>9.3500000000000007E-3</v>
      </c>
      <c r="R15" s="111">
        <v>0</v>
      </c>
      <c r="S15" s="33">
        <v>0.112525</v>
      </c>
      <c r="T15" s="33">
        <v>0.25105</v>
      </c>
      <c r="U15" s="33">
        <v>0.51352500000000001</v>
      </c>
      <c r="V15" s="33">
        <v>0.12292500000000001</v>
      </c>
      <c r="BM15" s="100"/>
      <c r="BN15" s="37"/>
      <c r="BO15" s="37"/>
      <c r="BP15" s="37"/>
    </row>
    <row r="16" spans="1:68" ht="14.4" x14ac:dyDescent="0.5">
      <c r="A16" s="103" t="s">
        <v>301</v>
      </c>
      <c r="B16" t="s">
        <v>313</v>
      </c>
      <c r="C16" t="s">
        <v>419</v>
      </c>
      <c r="D16" s="34" t="s">
        <v>260</v>
      </c>
      <c r="E16" t="s">
        <v>267</v>
      </c>
      <c r="F16" t="s">
        <v>409</v>
      </c>
      <c r="G16" s="39">
        <v>0</v>
      </c>
      <c r="H16" s="40">
        <v>0.43059999999999998</v>
      </c>
      <c r="I16" s="40">
        <v>0.21360000000000001</v>
      </c>
      <c r="J16" s="40">
        <v>0.1038</v>
      </c>
      <c r="K16" s="40">
        <v>7.7700000000000005E-2</v>
      </c>
      <c r="L16" s="40">
        <v>0.1744</v>
      </c>
      <c r="M16" s="111">
        <v>0</v>
      </c>
      <c r="N16" s="39">
        <v>0.34060000000000001</v>
      </c>
      <c r="O16" s="40">
        <v>2.2200000000000001E-2</v>
      </c>
      <c r="P16" s="40">
        <v>0.55269999999999997</v>
      </c>
      <c r="Q16" s="40">
        <v>1.11E-2</v>
      </c>
      <c r="R16" s="111">
        <v>7.3300000000000004E-2</v>
      </c>
      <c r="S16" s="33">
        <v>5.5500000000000002E-3</v>
      </c>
      <c r="T16" s="33">
        <v>1.2449999999999999E-2</v>
      </c>
      <c r="U16" s="33">
        <v>0.58174999999999999</v>
      </c>
      <c r="V16" s="33">
        <v>0.40024999999999999</v>
      </c>
      <c r="BM16" s="100"/>
      <c r="BN16" s="37"/>
      <c r="BO16" s="37"/>
      <c r="BP16" s="37"/>
    </row>
    <row r="17" spans="1:68" ht="14.4" x14ac:dyDescent="0.5">
      <c r="A17" s="103" t="s">
        <v>301</v>
      </c>
      <c r="B17" t="s">
        <v>314</v>
      </c>
      <c r="C17" t="s">
        <v>420</v>
      </c>
      <c r="D17" s="34" t="s">
        <v>406</v>
      </c>
      <c r="E17" t="s">
        <v>267</v>
      </c>
      <c r="F17" t="s">
        <v>421</v>
      </c>
      <c r="G17" s="39">
        <v>0.18079999999999999</v>
      </c>
      <c r="H17" s="40">
        <v>0.50290000000000001</v>
      </c>
      <c r="I17" s="40">
        <v>0.1888</v>
      </c>
      <c r="J17" s="40">
        <v>9.9400000000000002E-2</v>
      </c>
      <c r="K17" s="40">
        <v>0</v>
      </c>
      <c r="L17" s="40">
        <v>0</v>
      </c>
      <c r="M17" s="111">
        <v>2.81E-2</v>
      </c>
      <c r="N17" s="39">
        <v>0.38979999999999998</v>
      </c>
      <c r="O17" s="40">
        <v>0.32350000000000001</v>
      </c>
      <c r="P17" s="40">
        <v>0.13489999999999999</v>
      </c>
      <c r="Q17" s="40">
        <v>6.9400000000000003E-2</v>
      </c>
      <c r="R17" s="111">
        <v>8.2400000000000001E-2</v>
      </c>
      <c r="S17" s="33">
        <v>0.1074</v>
      </c>
      <c r="T17" s="33">
        <v>0.21645</v>
      </c>
      <c r="U17" s="33">
        <v>0.30064999999999997</v>
      </c>
      <c r="V17" s="33">
        <v>0.3755</v>
      </c>
      <c r="BM17" s="100"/>
      <c r="BN17" s="37"/>
      <c r="BO17" s="37"/>
      <c r="BP17" s="37"/>
    </row>
    <row r="18" spans="1:68" ht="14.4" x14ac:dyDescent="0.5">
      <c r="A18" s="103" t="s">
        <v>301</v>
      </c>
      <c r="B18" t="s">
        <v>315</v>
      </c>
      <c r="C18" t="s">
        <v>422</v>
      </c>
      <c r="D18" s="34" t="s">
        <v>406</v>
      </c>
      <c r="E18" t="s">
        <v>267</v>
      </c>
      <c r="F18" t="s">
        <v>421</v>
      </c>
      <c r="G18" s="39">
        <v>0.13100000000000001</v>
      </c>
      <c r="H18" s="40">
        <v>0.59589999999999999</v>
      </c>
      <c r="I18" s="40">
        <v>0.14050000000000001</v>
      </c>
      <c r="J18" s="40">
        <v>0.1237</v>
      </c>
      <c r="K18" s="40">
        <v>8.8999999999999999E-3</v>
      </c>
      <c r="L18" s="40">
        <v>0</v>
      </c>
      <c r="M18" s="111">
        <v>0</v>
      </c>
      <c r="N18" s="39">
        <v>0.34820000000000001</v>
      </c>
      <c r="O18" s="40">
        <v>0.1545</v>
      </c>
      <c r="P18" s="40">
        <v>0.37580000000000002</v>
      </c>
      <c r="Q18" s="40">
        <v>6.5199999999999994E-2</v>
      </c>
      <c r="R18" s="111">
        <v>5.62E-2</v>
      </c>
      <c r="S18" s="33">
        <v>8.0500000000000002E-2</v>
      </c>
      <c r="T18" s="33">
        <v>0.1517</v>
      </c>
      <c r="U18" s="33">
        <v>0.46045000000000003</v>
      </c>
      <c r="V18" s="33">
        <v>0.30740000000000001</v>
      </c>
    </row>
    <row r="19" spans="1:68" ht="14.4" x14ac:dyDescent="0.5">
      <c r="A19" s="103" t="s">
        <v>301</v>
      </c>
      <c r="B19" t="s">
        <v>316</v>
      </c>
      <c r="C19" t="s">
        <v>423</v>
      </c>
      <c r="D19" s="34" t="s">
        <v>406</v>
      </c>
      <c r="E19" t="s">
        <v>267</v>
      </c>
      <c r="F19" t="s">
        <v>404</v>
      </c>
      <c r="G19" s="39">
        <v>0.1071</v>
      </c>
      <c r="H19" s="40">
        <v>0.70789999999999997</v>
      </c>
      <c r="I19" s="40">
        <v>0.1303</v>
      </c>
      <c r="J19" s="40">
        <v>2.8400000000000002E-2</v>
      </c>
      <c r="K19" s="40">
        <v>1.3299999999999999E-2</v>
      </c>
      <c r="L19" s="40">
        <v>1.2999999999999999E-2</v>
      </c>
      <c r="M19" s="111">
        <v>0</v>
      </c>
      <c r="N19" s="39">
        <v>0.24660000000000001</v>
      </c>
      <c r="O19" s="40">
        <v>0.34079999999999999</v>
      </c>
      <c r="P19" s="40">
        <v>0.1822</v>
      </c>
      <c r="Q19" s="40">
        <v>0.23039999999999999</v>
      </c>
      <c r="R19" s="111">
        <v>0</v>
      </c>
      <c r="S19" s="33">
        <v>9.4700000000000006E-2</v>
      </c>
      <c r="T19" s="33">
        <v>5.7599999999999998E-2</v>
      </c>
      <c r="U19" s="33">
        <v>0.27815000000000001</v>
      </c>
      <c r="V19" s="33">
        <v>0.56955</v>
      </c>
    </row>
    <row r="20" spans="1:68" ht="14.4" x14ac:dyDescent="0.5">
      <c r="A20" s="103" t="s">
        <v>301</v>
      </c>
      <c r="B20" t="s">
        <v>317</v>
      </c>
      <c r="C20" t="s">
        <v>424</v>
      </c>
      <c r="D20" s="34" t="s">
        <v>406</v>
      </c>
      <c r="E20" t="s">
        <v>414</v>
      </c>
      <c r="F20" t="s">
        <v>409</v>
      </c>
      <c r="G20" s="39">
        <v>0.23169999999999999</v>
      </c>
      <c r="H20" s="40">
        <v>0.71120000000000005</v>
      </c>
      <c r="I20" s="40">
        <v>5.7099999999999998E-2</v>
      </c>
      <c r="J20" s="40">
        <v>0</v>
      </c>
      <c r="K20" s="40">
        <v>0</v>
      </c>
      <c r="L20" s="40">
        <v>0</v>
      </c>
      <c r="M20" s="111">
        <v>0</v>
      </c>
      <c r="N20" s="39">
        <v>0.1807</v>
      </c>
      <c r="O20" s="40">
        <v>0.33529999999999999</v>
      </c>
      <c r="P20" s="40">
        <v>0.48409999999999997</v>
      </c>
      <c r="Q20" s="40">
        <v>0</v>
      </c>
      <c r="R20" s="111">
        <v>0</v>
      </c>
      <c r="S20" s="33">
        <v>0.10274999999999999</v>
      </c>
      <c r="T20" s="33">
        <v>0.22134999999999999</v>
      </c>
      <c r="U20" s="33">
        <v>0.42280000000000001</v>
      </c>
      <c r="V20" s="33">
        <v>0.25309999999999999</v>
      </c>
    </row>
    <row r="21" spans="1:68" ht="14.4" x14ac:dyDescent="0.5">
      <c r="A21" s="103" t="s">
        <v>301</v>
      </c>
      <c r="B21" t="s">
        <v>318</v>
      </c>
      <c r="C21" t="s">
        <v>425</v>
      </c>
      <c r="D21" s="34" t="s">
        <v>406</v>
      </c>
      <c r="E21" t="s">
        <v>414</v>
      </c>
      <c r="F21" t="s">
        <v>421</v>
      </c>
      <c r="G21" s="39">
        <v>0.1507</v>
      </c>
      <c r="H21" s="40">
        <v>0.72770000000000001</v>
      </c>
      <c r="I21" s="40">
        <v>0.1215</v>
      </c>
      <c r="J21" s="40">
        <v>0</v>
      </c>
      <c r="K21" s="40">
        <v>0</v>
      </c>
      <c r="L21" s="40">
        <v>0</v>
      </c>
      <c r="M21" s="111">
        <v>0</v>
      </c>
      <c r="N21" s="39">
        <v>0.3029</v>
      </c>
      <c r="O21" s="40">
        <v>0.24049999999999999</v>
      </c>
      <c r="P21" s="40">
        <v>0.24890000000000001</v>
      </c>
      <c r="Q21" s="40">
        <v>0.2077</v>
      </c>
      <c r="R21" s="111">
        <v>0</v>
      </c>
      <c r="S21" s="33">
        <v>7.7950000000000005E-2</v>
      </c>
      <c r="T21" s="33">
        <v>0.25074999999999997</v>
      </c>
      <c r="U21" s="33">
        <v>0.34934999999999999</v>
      </c>
      <c r="V21" s="33">
        <v>0.32195000000000001</v>
      </c>
    </row>
    <row r="22" spans="1:68" ht="14.4" x14ac:dyDescent="0.5">
      <c r="A22" s="103" t="s">
        <v>301</v>
      </c>
      <c r="B22" t="s">
        <v>319</v>
      </c>
      <c r="C22" t="s">
        <v>426</v>
      </c>
      <c r="D22" s="34" t="s">
        <v>406</v>
      </c>
      <c r="E22" t="s">
        <v>267</v>
      </c>
      <c r="F22" t="s">
        <v>404</v>
      </c>
      <c r="G22" s="39">
        <v>0</v>
      </c>
      <c r="H22" s="40">
        <v>0.97829999999999995</v>
      </c>
      <c r="I22" s="40">
        <v>0</v>
      </c>
      <c r="J22" s="40">
        <v>2.3999999999999998E-3</v>
      </c>
      <c r="K22" s="40">
        <v>1.9300000000000001E-2</v>
      </c>
      <c r="L22" s="40">
        <v>0</v>
      </c>
      <c r="M22" s="111">
        <v>0</v>
      </c>
      <c r="N22" s="39">
        <v>9.1300000000000006E-2</v>
      </c>
      <c r="O22" s="40">
        <v>0.3624</v>
      </c>
      <c r="P22" s="40">
        <v>0.5464</v>
      </c>
      <c r="Q22" s="40">
        <v>0</v>
      </c>
      <c r="R22" s="111">
        <v>0</v>
      </c>
      <c r="S22" s="33">
        <v>6.5850000000000006E-2</v>
      </c>
      <c r="T22" s="33">
        <v>0.26884999999999998</v>
      </c>
      <c r="U22" s="33">
        <v>0.60194999999999999</v>
      </c>
      <c r="V22" s="33">
        <v>6.3299999999999995E-2</v>
      </c>
    </row>
    <row r="23" spans="1:68" ht="14.4" x14ac:dyDescent="0.5">
      <c r="A23" s="103" t="s">
        <v>320</v>
      </c>
      <c r="B23" t="s">
        <v>321</v>
      </c>
      <c r="C23" t="s">
        <v>427</v>
      </c>
      <c r="D23" s="34" t="s">
        <v>406</v>
      </c>
      <c r="E23" t="s">
        <v>267</v>
      </c>
      <c r="F23" t="s">
        <v>428</v>
      </c>
      <c r="G23" s="39">
        <v>2.3099999999999999E-2</v>
      </c>
      <c r="H23" s="40">
        <v>0.30580000000000002</v>
      </c>
      <c r="I23" s="40">
        <v>0.61709999999999998</v>
      </c>
      <c r="J23" s="40">
        <v>2.3099999999999999E-2</v>
      </c>
      <c r="K23" s="40">
        <v>1.7899999999999999E-2</v>
      </c>
      <c r="L23" s="40">
        <v>0</v>
      </c>
      <c r="M23" s="111">
        <v>1.3100000000000001E-2</v>
      </c>
      <c r="N23" s="39">
        <v>0.22189999999999999</v>
      </c>
      <c r="O23" s="40">
        <v>0.27960000000000002</v>
      </c>
      <c r="P23" s="40">
        <v>0.25679999999999997</v>
      </c>
      <c r="Q23" s="40">
        <v>0.22869999999999999</v>
      </c>
      <c r="R23" s="111">
        <v>1.3100000000000001E-2</v>
      </c>
      <c r="S23" s="33">
        <v>5.305E-2</v>
      </c>
      <c r="T23" s="33">
        <v>0.13095000000000001</v>
      </c>
      <c r="U23" s="33">
        <v>0.25164999999999998</v>
      </c>
      <c r="V23" s="33">
        <v>0.56435000000000002</v>
      </c>
    </row>
    <row r="24" spans="1:68" ht="14.4" x14ac:dyDescent="0.5">
      <c r="A24" s="103" t="s">
        <v>320</v>
      </c>
      <c r="B24" t="s">
        <v>322</v>
      </c>
      <c r="C24" t="s">
        <v>429</v>
      </c>
      <c r="D24" s="34" t="s">
        <v>406</v>
      </c>
      <c r="E24" t="s">
        <v>267</v>
      </c>
      <c r="F24" t="s">
        <v>421</v>
      </c>
      <c r="G24" s="39">
        <v>2.6499999999999999E-2</v>
      </c>
      <c r="H24" s="40">
        <v>0.29630000000000001</v>
      </c>
      <c r="I24" s="40">
        <v>0.54579999999999995</v>
      </c>
      <c r="J24" s="40">
        <v>7.8700000000000006E-2</v>
      </c>
      <c r="K24" s="40">
        <v>5.28E-2</v>
      </c>
      <c r="L24" s="40">
        <v>0</v>
      </c>
      <c r="M24" s="111">
        <v>0</v>
      </c>
      <c r="N24" s="39">
        <v>0.1172</v>
      </c>
      <c r="O24" s="40">
        <v>5.9299999999999999E-2</v>
      </c>
      <c r="P24" s="40">
        <v>0.66930000000000001</v>
      </c>
      <c r="Q24" s="40">
        <v>9.5799999999999996E-2</v>
      </c>
      <c r="R24" s="111">
        <v>5.8400000000000001E-2</v>
      </c>
      <c r="S24" s="33">
        <v>3.4450000000000001E-2</v>
      </c>
      <c r="T24" s="33">
        <v>0.1323</v>
      </c>
      <c r="U24" s="33">
        <v>0.46700000000000003</v>
      </c>
      <c r="V24" s="33">
        <v>0.36625000000000002</v>
      </c>
    </row>
    <row r="25" spans="1:68" ht="14.4" x14ac:dyDescent="0.5">
      <c r="A25" s="103" t="s">
        <v>320</v>
      </c>
      <c r="B25" t="s">
        <v>323</v>
      </c>
      <c r="C25" t="s">
        <v>430</v>
      </c>
      <c r="D25" s="34" t="s">
        <v>406</v>
      </c>
      <c r="E25" t="s">
        <v>412</v>
      </c>
      <c r="F25" t="s">
        <v>409</v>
      </c>
      <c r="G25" s="39">
        <v>3.4500000000000003E-2</v>
      </c>
      <c r="H25" s="40">
        <v>0.35239999999999999</v>
      </c>
      <c r="I25" s="40">
        <v>0.33515</v>
      </c>
      <c r="J25" s="40">
        <v>0.02</v>
      </c>
      <c r="K25" s="40">
        <v>3.7249999999999998E-2</v>
      </c>
      <c r="L25" s="40">
        <v>0.18345</v>
      </c>
      <c r="M25" s="111">
        <v>3.7249999999999998E-2</v>
      </c>
      <c r="N25" s="39">
        <v>5.1700000000000003E-2</v>
      </c>
      <c r="O25" s="40">
        <v>0.16350000000000001</v>
      </c>
      <c r="P25" s="40">
        <v>0.46134999999999998</v>
      </c>
      <c r="Q25" s="40">
        <v>0.2462</v>
      </c>
      <c r="R25" s="111">
        <v>7.7249999999999999E-2</v>
      </c>
      <c r="S25" s="33">
        <v>0.02</v>
      </c>
      <c r="T25" s="33">
        <v>0.14760000000000001</v>
      </c>
      <c r="U25" s="33">
        <v>0.55894999999999995</v>
      </c>
      <c r="V25" s="33">
        <v>0.27345000000000003</v>
      </c>
    </row>
    <row r="26" spans="1:68" ht="14.4" x14ac:dyDescent="0.5">
      <c r="A26" s="103" t="s">
        <v>320</v>
      </c>
      <c r="B26" t="s">
        <v>324</v>
      </c>
      <c r="C26" t="s">
        <v>431</v>
      </c>
      <c r="D26" s="34" t="s">
        <v>406</v>
      </c>
      <c r="E26" t="s">
        <v>414</v>
      </c>
      <c r="F26" t="s">
        <v>267</v>
      </c>
      <c r="G26" s="39">
        <v>3.0200000000000001E-2</v>
      </c>
      <c r="H26" s="40">
        <v>0.14929999999999999</v>
      </c>
      <c r="I26" s="40">
        <v>0</v>
      </c>
      <c r="J26" s="40">
        <v>0.2389</v>
      </c>
      <c r="K26" s="40">
        <v>0.47770000000000001</v>
      </c>
      <c r="L26" s="40">
        <v>7.5399999999999995E-2</v>
      </c>
      <c r="M26" s="111">
        <v>2.8500000000000001E-2</v>
      </c>
      <c r="N26" s="39">
        <v>4.7E-2</v>
      </c>
      <c r="O26" s="40">
        <v>0.13639999999999999</v>
      </c>
      <c r="P26" s="40">
        <v>0.75780000000000003</v>
      </c>
      <c r="Q26" s="40">
        <v>5.8700000000000002E-2</v>
      </c>
      <c r="R26" s="111">
        <v>0</v>
      </c>
      <c r="S26" s="33">
        <v>2.86E-2</v>
      </c>
      <c r="T26" s="33">
        <v>0.17655000000000001</v>
      </c>
      <c r="U26" s="33">
        <v>0.76390000000000002</v>
      </c>
      <c r="V26" s="33">
        <v>3.1E-2</v>
      </c>
    </row>
    <row r="27" spans="1:68" ht="14.4" x14ac:dyDescent="0.5">
      <c r="A27" s="103" t="s">
        <v>320</v>
      </c>
      <c r="B27" t="s">
        <v>325</v>
      </c>
      <c r="C27" t="s">
        <v>432</v>
      </c>
      <c r="D27" s="34" t="s">
        <v>132</v>
      </c>
      <c r="E27" t="s">
        <v>267</v>
      </c>
      <c r="F27" t="s">
        <v>267</v>
      </c>
      <c r="G27" s="39">
        <v>8.8749999999999992E-3</v>
      </c>
      <c r="H27" s="40">
        <v>0.14757500000000001</v>
      </c>
      <c r="I27" s="40">
        <v>0.186025</v>
      </c>
      <c r="J27" s="40">
        <v>9.9391667000000003E-2</v>
      </c>
      <c r="K27" s="40">
        <v>0.28546666700000001</v>
      </c>
      <c r="L27" s="40">
        <v>0.23503333300000001</v>
      </c>
      <c r="M27" s="111">
        <v>3.7675E-2</v>
      </c>
      <c r="N27" s="39">
        <v>9.2991667E-2</v>
      </c>
      <c r="O27" s="40">
        <v>0.171833333</v>
      </c>
      <c r="P27" s="40">
        <v>0.44674166700000001</v>
      </c>
      <c r="Q27" s="40">
        <v>0.18084166700000001</v>
      </c>
      <c r="R27" s="111">
        <v>0.107583333</v>
      </c>
      <c r="S27" s="33">
        <v>4.4120832999999998E-2</v>
      </c>
      <c r="T27" s="33">
        <v>0.2051375</v>
      </c>
      <c r="U27" s="33">
        <v>0.477558333</v>
      </c>
      <c r="V27" s="33">
        <v>0.27320833300000003</v>
      </c>
    </row>
    <row r="28" spans="1:68" ht="14.4" x14ac:dyDescent="0.5">
      <c r="A28" s="103" t="s">
        <v>320</v>
      </c>
      <c r="B28" t="s">
        <v>326</v>
      </c>
      <c r="C28" t="s">
        <v>433</v>
      </c>
      <c r="D28" s="34" t="s">
        <v>132</v>
      </c>
      <c r="E28" t="s">
        <v>267</v>
      </c>
      <c r="F28" t="s">
        <v>267</v>
      </c>
      <c r="G28" s="39">
        <v>2.9583330000000001E-3</v>
      </c>
      <c r="H28" s="40">
        <v>0.36735833299999998</v>
      </c>
      <c r="I28" s="40">
        <v>0.107475</v>
      </c>
      <c r="J28" s="40">
        <v>7.8597221999999994E-2</v>
      </c>
      <c r="K28" s="40">
        <v>0.26182222199999999</v>
      </c>
      <c r="L28" s="40">
        <v>0.138977778</v>
      </c>
      <c r="M28" s="111">
        <v>4.2891667000000001E-2</v>
      </c>
      <c r="N28" s="39">
        <v>0.19766388900000001</v>
      </c>
      <c r="O28" s="40">
        <v>0.26944444400000001</v>
      </c>
      <c r="P28" s="40">
        <v>0.39134722199999999</v>
      </c>
      <c r="Q28" s="40">
        <v>0.105747222</v>
      </c>
      <c r="R28" s="111">
        <v>3.5861111000000001E-2</v>
      </c>
      <c r="S28" s="33">
        <v>2.9873611000000001E-2</v>
      </c>
      <c r="T28" s="33">
        <v>0.1517125</v>
      </c>
      <c r="U28" s="33">
        <v>0.57586944399999995</v>
      </c>
      <c r="V28" s="33">
        <v>0.24261944399999999</v>
      </c>
    </row>
    <row r="29" spans="1:68" ht="14.4" x14ac:dyDescent="0.5">
      <c r="A29" s="103" t="s">
        <v>320</v>
      </c>
      <c r="B29" t="s">
        <v>327</v>
      </c>
      <c r="C29" t="s">
        <v>434</v>
      </c>
      <c r="D29" s="34" t="s">
        <v>406</v>
      </c>
      <c r="E29" t="s">
        <v>267</v>
      </c>
      <c r="F29" t="s">
        <v>409</v>
      </c>
      <c r="G29" s="39">
        <v>8.8749999999999992E-3</v>
      </c>
      <c r="H29" s="40">
        <v>0.14757500000000001</v>
      </c>
      <c r="I29" s="40">
        <v>0.186025</v>
      </c>
      <c r="J29" s="40">
        <v>9.9391667000000003E-2</v>
      </c>
      <c r="K29" s="40">
        <v>0.28546666700000001</v>
      </c>
      <c r="L29" s="40">
        <v>0.23503333300000001</v>
      </c>
      <c r="M29" s="111">
        <v>3.7675E-2</v>
      </c>
      <c r="N29" s="39">
        <v>9.2991667E-2</v>
      </c>
      <c r="O29" s="40">
        <v>0.171833333</v>
      </c>
      <c r="P29" s="40">
        <v>0.44674166700000001</v>
      </c>
      <c r="Q29" s="40">
        <v>0.18084166700000001</v>
      </c>
      <c r="R29" s="111">
        <v>0.107583333</v>
      </c>
      <c r="S29" s="33">
        <v>4.4120832999999998E-2</v>
      </c>
      <c r="T29" s="33">
        <v>0.2051375</v>
      </c>
      <c r="U29" s="33">
        <v>0.477558333</v>
      </c>
      <c r="V29" s="33">
        <v>0.27320833300000003</v>
      </c>
    </row>
    <row r="30" spans="1:68" ht="14.4" x14ac:dyDescent="0.5">
      <c r="A30" s="103" t="s">
        <v>320</v>
      </c>
      <c r="B30" t="s">
        <v>328</v>
      </c>
      <c r="C30" t="s">
        <v>435</v>
      </c>
      <c r="D30" s="34" t="s">
        <v>132</v>
      </c>
      <c r="E30" t="s">
        <v>267</v>
      </c>
      <c r="F30" t="s">
        <v>267</v>
      </c>
      <c r="G30" s="39">
        <v>0</v>
      </c>
      <c r="H30" s="40">
        <v>6.0999999999999999E-2</v>
      </c>
      <c r="I30" s="40">
        <v>0.2107</v>
      </c>
      <c r="J30" s="40">
        <v>6.7400000000000002E-2</v>
      </c>
      <c r="K30" s="40">
        <v>0.2356</v>
      </c>
      <c r="L30" s="40">
        <v>0.40079999999999999</v>
      </c>
      <c r="M30" s="111">
        <v>2.46E-2</v>
      </c>
      <c r="N30" s="39">
        <v>0.1268</v>
      </c>
      <c r="O30" s="40">
        <v>0.33889999999999998</v>
      </c>
      <c r="P30" s="40">
        <v>0.39200000000000002</v>
      </c>
      <c r="Q30" s="40">
        <v>5.6300000000000003E-2</v>
      </c>
      <c r="R30" s="111">
        <v>8.5900000000000004E-2</v>
      </c>
      <c r="S30" s="33">
        <v>7.6350000000000001E-2</v>
      </c>
      <c r="T30" s="33">
        <v>0.33360000000000001</v>
      </c>
      <c r="U30" s="33">
        <v>0.40855000000000002</v>
      </c>
      <c r="V30" s="33">
        <v>0.18145</v>
      </c>
    </row>
    <row r="31" spans="1:68" ht="14.4" x14ac:dyDescent="0.5">
      <c r="A31" s="103" t="s">
        <v>320</v>
      </c>
      <c r="B31" t="s">
        <v>329</v>
      </c>
      <c r="C31" t="s">
        <v>436</v>
      </c>
      <c r="D31" s="34" t="s">
        <v>132</v>
      </c>
      <c r="E31" t="s">
        <v>267</v>
      </c>
      <c r="F31" t="s">
        <v>267</v>
      </c>
      <c r="G31" s="39">
        <v>8.8749999999999992E-3</v>
      </c>
      <c r="H31" s="40">
        <v>0.14757500000000001</v>
      </c>
      <c r="I31" s="40">
        <v>0.186025</v>
      </c>
      <c r="J31" s="40">
        <v>9.9391667000000003E-2</v>
      </c>
      <c r="K31" s="40">
        <v>0.28546666700000001</v>
      </c>
      <c r="L31" s="40">
        <v>0.23503333300000001</v>
      </c>
      <c r="M31" s="111">
        <v>3.7675E-2</v>
      </c>
      <c r="N31" s="39">
        <v>9.2991667E-2</v>
      </c>
      <c r="O31" s="40">
        <v>0.171833333</v>
      </c>
      <c r="P31" s="40">
        <v>0.44674166700000001</v>
      </c>
      <c r="Q31" s="40">
        <v>0.18084166700000001</v>
      </c>
      <c r="R31" s="111">
        <v>0.107583333</v>
      </c>
      <c r="S31" s="33">
        <v>4.4120832999999998E-2</v>
      </c>
      <c r="T31" s="33">
        <v>0.2051375</v>
      </c>
      <c r="U31" s="33">
        <v>0.477558333</v>
      </c>
      <c r="V31" s="33">
        <v>0.27320833300000003</v>
      </c>
    </row>
    <row r="32" spans="1:68" ht="14.4" x14ac:dyDescent="0.5">
      <c r="A32" s="103" t="s">
        <v>320</v>
      </c>
      <c r="B32" t="s">
        <v>330</v>
      </c>
      <c r="C32" t="s">
        <v>437</v>
      </c>
      <c r="D32" s="34" t="s">
        <v>132</v>
      </c>
      <c r="E32" t="s">
        <v>267</v>
      </c>
      <c r="F32" t="s">
        <v>409</v>
      </c>
      <c r="G32" s="39">
        <v>4.1700000000000001E-2</v>
      </c>
      <c r="H32" s="40">
        <v>0.30709999999999998</v>
      </c>
      <c r="I32" s="40">
        <v>0.21679999999999999</v>
      </c>
      <c r="J32" s="40">
        <v>0.18010000000000001</v>
      </c>
      <c r="K32" s="40">
        <v>0.15670000000000001</v>
      </c>
      <c r="L32" s="40">
        <v>9.7500000000000003E-2</v>
      </c>
      <c r="M32" s="111">
        <v>0</v>
      </c>
      <c r="N32" s="39">
        <v>0.15959999999999999</v>
      </c>
      <c r="O32" s="40">
        <v>0.14000000000000001</v>
      </c>
      <c r="P32" s="40">
        <v>0.54169999999999996</v>
      </c>
      <c r="Q32" s="40">
        <v>0.15859999999999999</v>
      </c>
      <c r="R32" s="111">
        <v>0</v>
      </c>
      <c r="S32" s="33">
        <v>0</v>
      </c>
      <c r="T32" s="33">
        <v>0.16685</v>
      </c>
      <c r="U32" s="33">
        <v>0.60504999999999998</v>
      </c>
      <c r="V32" s="33">
        <v>0.22814999999999999</v>
      </c>
    </row>
    <row r="33" spans="1:22" ht="14.4" x14ac:dyDescent="0.5">
      <c r="A33" s="103" t="s">
        <v>331</v>
      </c>
      <c r="B33" t="s">
        <v>332</v>
      </c>
      <c r="C33" t="s">
        <v>438</v>
      </c>
      <c r="D33" s="34" t="s">
        <v>133</v>
      </c>
      <c r="E33" t="s">
        <v>267</v>
      </c>
      <c r="F33" t="s">
        <v>267</v>
      </c>
      <c r="G33" s="39">
        <v>9.5849999999999998E-3</v>
      </c>
      <c r="H33" s="40">
        <v>2.5350000000000001E-2</v>
      </c>
      <c r="I33" s="40">
        <v>9.5714999999999995E-2</v>
      </c>
      <c r="J33" s="40">
        <v>5.3080000000000002E-2</v>
      </c>
      <c r="K33" s="40">
        <v>0.14968500000000001</v>
      </c>
      <c r="L33" s="40">
        <v>0.51432</v>
      </c>
      <c r="M33" s="111">
        <v>0.15227499999999999</v>
      </c>
      <c r="N33" s="39">
        <v>3.024E-2</v>
      </c>
      <c r="O33" s="40">
        <v>0.13691999999999999</v>
      </c>
      <c r="P33" s="40">
        <v>0.431585</v>
      </c>
      <c r="Q33" s="40">
        <v>0.32865499999999997</v>
      </c>
      <c r="R33" s="111">
        <v>7.2590000000000002E-2</v>
      </c>
      <c r="S33" s="33">
        <v>0.13213250000000001</v>
      </c>
      <c r="T33" s="33">
        <v>0.15914</v>
      </c>
      <c r="U33" s="33">
        <v>0.5122525</v>
      </c>
      <c r="V33" s="33">
        <v>0.19649249999999999</v>
      </c>
    </row>
    <row r="34" spans="1:22" ht="14.4" x14ac:dyDescent="0.5">
      <c r="A34" s="103" t="s">
        <v>331</v>
      </c>
      <c r="B34" t="s">
        <v>333</v>
      </c>
      <c r="C34" t="s">
        <v>439</v>
      </c>
      <c r="D34" s="34" t="s">
        <v>406</v>
      </c>
      <c r="E34" t="s">
        <v>267</v>
      </c>
      <c r="F34" t="s">
        <v>409</v>
      </c>
      <c r="G34" s="39">
        <v>0</v>
      </c>
      <c r="H34" s="40">
        <v>0.25562499999999999</v>
      </c>
      <c r="I34" s="40">
        <v>7.1275000000000005E-2</v>
      </c>
      <c r="J34" s="40">
        <v>8.3174999999999999E-2</v>
      </c>
      <c r="K34" s="40">
        <v>0.14427499999999999</v>
      </c>
      <c r="L34" s="40">
        <v>0.40244999999999997</v>
      </c>
      <c r="M34" s="111">
        <v>4.3150000000000001E-2</v>
      </c>
      <c r="N34" s="39">
        <v>0.20035</v>
      </c>
      <c r="O34" s="40">
        <v>0.18104999999999999</v>
      </c>
      <c r="P34" s="40">
        <v>0.45195000000000002</v>
      </c>
      <c r="Q34" s="40">
        <v>8.72E-2</v>
      </c>
      <c r="R34" s="111">
        <v>7.9424999999999996E-2</v>
      </c>
      <c r="S34" s="33">
        <v>7.66125E-2</v>
      </c>
      <c r="T34" s="33">
        <v>0.19813749999999999</v>
      </c>
      <c r="U34" s="33">
        <v>0.58772500000000005</v>
      </c>
      <c r="V34" s="33">
        <v>0.13748750000000001</v>
      </c>
    </row>
    <row r="35" spans="1:22" ht="14.4" x14ac:dyDescent="0.5">
      <c r="A35" s="103" t="s">
        <v>331</v>
      </c>
      <c r="B35" t="s">
        <v>334</v>
      </c>
      <c r="C35" t="s">
        <v>440</v>
      </c>
      <c r="D35" s="34" t="s">
        <v>133</v>
      </c>
      <c r="E35" t="s">
        <v>267</v>
      </c>
      <c r="F35" t="s">
        <v>267</v>
      </c>
      <c r="G35" s="39">
        <v>0</v>
      </c>
      <c r="H35" s="40">
        <v>8.8672000000000001E-2</v>
      </c>
      <c r="I35" s="40">
        <v>4.6143999999999998E-2</v>
      </c>
      <c r="J35" s="40">
        <v>8.0551999999999999E-2</v>
      </c>
      <c r="K35" s="40">
        <v>4.9515999999999998E-2</v>
      </c>
      <c r="L35" s="40">
        <v>0.57063200000000003</v>
      </c>
      <c r="M35" s="111">
        <v>0.16450799999999999</v>
      </c>
      <c r="N35" s="39">
        <v>5.806E-2</v>
      </c>
      <c r="O35" s="40">
        <v>8.4444000000000005E-2</v>
      </c>
      <c r="P35" s="40">
        <v>0.49870799999999998</v>
      </c>
      <c r="Q35" s="40">
        <v>0.28897200000000001</v>
      </c>
      <c r="R35" s="111">
        <v>6.9816000000000003E-2</v>
      </c>
      <c r="S35" s="33">
        <v>0.156442</v>
      </c>
      <c r="T35" s="33">
        <v>0.168464</v>
      </c>
      <c r="U35" s="33">
        <v>0.50258999999999998</v>
      </c>
      <c r="V35" s="33">
        <v>0.17253199999999999</v>
      </c>
    </row>
    <row r="36" spans="1:22" ht="14.4" x14ac:dyDescent="0.5">
      <c r="A36" s="103" t="s">
        <v>331</v>
      </c>
      <c r="B36" t="s">
        <v>335</v>
      </c>
      <c r="C36" t="s">
        <v>441</v>
      </c>
      <c r="D36" s="34" t="s">
        <v>133</v>
      </c>
      <c r="E36" t="s">
        <v>267</v>
      </c>
      <c r="F36" t="s">
        <v>267</v>
      </c>
      <c r="G36" s="39">
        <v>3.8431579E-2</v>
      </c>
      <c r="H36" s="40">
        <v>0.13683684199999999</v>
      </c>
      <c r="I36" s="40">
        <v>5.3868421E-2</v>
      </c>
      <c r="J36" s="40">
        <v>7.1626315999999995E-2</v>
      </c>
      <c r="K36" s="40">
        <v>9.1899999999999996E-2</v>
      </c>
      <c r="L36" s="40">
        <v>0.515178947</v>
      </c>
      <c r="M36" s="111">
        <v>9.2157895000000004E-2</v>
      </c>
      <c r="N36" s="39">
        <v>9.6694737000000003E-2</v>
      </c>
      <c r="O36" s="40">
        <v>0.11595789500000001</v>
      </c>
      <c r="P36" s="40">
        <v>0.4783</v>
      </c>
      <c r="Q36" s="40">
        <v>0.25434210499999999</v>
      </c>
      <c r="R36" s="111">
        <v>5.4710526000000002E-2</v>
      </c>
      <c r="S36" s="33">
        <v>0.10113947399999999</v>
      </c>
      <c r="T36" s="33">
        <v>0.16422894699999999</v>
      </c>
      <c r="U36" s="33">
        <v>0.51699473699999998</v>
      </c>
      <c r="V36" s="33">
        <v>0.217663158</v>
      </c>
    </row>
    <row r="37" spans="1:22" ht="14.4" x14ac:dyDescent="0.5">
      <c r="A37" s="103" t="s">
        <v>331</v>
      </c>
      <c r="B37" s="43" t="s">
        <v>336</v>
      </c>
      <c r="C37" t="s">
        <v>442</v>
      </c>
      <c r="D37" s="34" t="s">
        <v>133</v>
      </c>
      <c r="E37" t="s">
        <v>267</v>
      </c>
      <c r="F37" t="s">
        <v>409</v>
      </c>
      <c r="G37" s="39">
        <v>0</v>
      </c>
      <c r="H37" s="40">
        <v>0.05</v>
      </c>
      <c r="I37" s="40">
        <v>0</v>
      </c>
      <c r="J37" s="40">
        <v>0</v>
      </c>
      <c r="K37" s="40">
        <v>0.05</v>
      </c>
      <c r="L37" s="40">
        <v>0.9</v>
      </c>
      <c r="M37" s="111">
        <v>0</v>
      </c>
      <c r="N37" s="39">
        <v>0</v>
      </c>
      <c r="O37" s="40">
        <v>0.05</v>
      </c>
      <c r="P37" s="40">
        <v>0.3</v>
      </c>
      <c r="Q37" s="40">
        <v>0.55000000000000004</v>
      </c>
      <c r="R37" s="111">
        <v>0.1</v>
      </c>
      <c r="S37" s="33">
        <v>0.05</v>
      </c>
      <c r="T37" s="33">
        <v>0.22500000000000001</v>
      </c>
      <c r="U37" s="33">
        <v>0.2</v>
      </c>
      <c r="V37" s="33">
        <v>0.52500000000000002</v>
      </c>
    </row>
    <row r="38" spans="1:22" ht="14.4" x14ac:dyDescent="0.5">
      <c r="A38" s="103" t="s">
        <v>331</v>
      </c>
      <c r="B38" t="s">
        <v>337</v>
      </c>
      <c r="C38" t="s">
        <v>443</v>
      </c>
      <c r="D38" s="34" t="s">
        <v>133</v>
      </c>
      <c r="E38" t="s">
        <v>267</v>
      </c>
      <c r="F38" t="s">
        <v>267</v>
      </c>
      <c r="G38" s="39">
        <v>0</v>
      </c>
      <c r="H38" s="40">
        <v>0</v>
      </c>
      <c r="I38" s="40">
        <v>0</v>
      </c>
      <c r="J38" s="40">
        <v>0</v>
      </c>
      <c r="K38" s="40">
        <v>3.0300000000000001E-2</v>
      </c>
      <c r="L38" s="40">
        <v>0.77516666700000003</v>
      </c>
      <c r="M38" s="111">
        <v>0.194533333</v>
      </c>
      <c r="N38" s="39">
        <v>0.26116666700000002</v>
      </c>
      <c r="O38" s="40">
        <v>0.1371</v>
      </c>
      <c r="P38" s="40">
        <v>0.29366666699999999</v>
      </c>
      <c r="Q38" s="40">
        <v>0.21716666700000001</v>
      </c>
      <c r="R38" s="111">
        <v>9.0933333000000005E-2</v>
      </c>
      <c r="S38" s="33">
        <v>0.228333333</v>
      </c>
      <c r="T38" s="33">
        <v>0.14244999999999999</v>
      </c>
      <c r="U38" s="33">
        <v>0.28861666699999999</v>
      </c>
      <c r="V38" s="33">
        <v>0.34065000000000001</v>
      </c>
    </row>
    <row r="39" spans="1:22" ht="14.4" x14ac:dyDescent="0.5">
      <c r="A39" s="103" t="s">
        <v>331</v>
      </c>
      <c r="B39" t="s">
        <v>338</v>
      </c>
      <c r="C39" t="s">
        <v>444</v>
      </c>
      <c r="D39" s="34" t="s">
        <v>133</v>
      </c>
      <c r="E39" t="s">
        <v>267</v>
      </c>
      <c r="F39" t="s">
        <v>267</v>
      </c>
      <c r="G39" s="39">
        <v>0</v>
      </c>
      <c r="H39" s="40">
        <v>0</v>
      </c>
      <c r="I39" s="40">
        <v>7.4899999999999994E-2</v>
      </c>
      <c r="J39" s="40">
        <v>9.7199999999999995E-2</v>
      </c>
      <c r="K39" s="40">
        <v>0.20300000000000001</v>
      </c>
      <c r="L39" s="40">
        <v>0.52370000000000005</v>
      </c>
      <c r="M39" s="111">
        <v>0.1013</v>
      </c>
      <c r="N39" s="39">
        <v>0</v>
      </c>
      <c r="O39" s="40">
        <v>0</v>
      </c>
      <c r="P39" s="40">
        <v>0.26350000000000001</v>
      </c>
      <c r="Q39" s="40">
        <v>0.60950000000000004</v>
      </c>
      <c r="R39" s="111">
        <v>0.127</v>
      </c>
      <c r="S39" s="33">
        <v>9.7500000000000003E-2</v>
      </c>
      <c r="T39" s="33">
        <v>0.15515000000000001</v>
      </c>
      <c r="U39" s="33">
        <v>0.41639999999999999</v>
      </c>
      <c r="V39" s="33">
        <v>0.33100000000000002</v>
      </c>
    </row>
    <row r="40" spans="1:22" ht="14.4" x14ac:dyDescent="0.5">
      <c r="A40" s="103" t="s">
        <v>331</v>
      </c>
      <c r="B40" t="s">
        <v>339</v>
      </c>
      <c r="C40" t="s">
        <v>445</v>
      </c>
      <c r="D40" s="34" t="s">
        <v>133</v>
      </c>
      <c r="E40" t="s">
        <v>267</v>
      </c>
      <c r="F40" t="s">
        <v>409</v>
      </c>
      <c r="G40" s="39">
        <v>0</v>
      </c>
      <c r="H40" s="40">
        <v>4.5499999999999999E-2</v>
      </c>
      <c r="I40" s="40">
        <v>0</v>
      </c>
      <c r="J40" s="40">
        <v>0</v>
      </c>
      <c r="K40" s="40">
        <v>9.0899999999999995E-2</v>
      </c>
      <c r="L40" s="40">
        <v>0.81820000000000004</v>
      </c>
      <c r="M40" s="111">
        <v>4.5499999999999999E-2</v>
      </c>
      <c r="N40" s="39">
        <v>0.13639999999999999</v>
      </c>
      <c r="O40" s="40">
        <v>0</v>
      </c>
      <c r="P40" s="40">
        <v>0.77270000000000005</v>
      </c>
      <c r="Q40" s="40">
        <v>9.0899999999999995E-2</v>
      </c>
      <c r="R40" s="111">
        <v>0</v>
      </c>
      <c r="S40" s="33">
        <v>2.2749999999999999E-2</v>
      </c>
      <c r="T40" s="33">
        <v>0.15909999999999999</v>
      </c>
      <c r="U40" s="33">
        <v>0.43185000000000001</v>
      </c>
      <c r="V40" s="33">
        <v>0.38645000000000002</v>
      </c>
    </row>
    <row r="41" spans="1:22" ht="14.4" x14ac:dyDescent="0.5">
      <c r="A41" s="103" t="s">
        <v>331</v>
      </c>
      <c r="B41" t="s">
        <v>340</v>
      </c>
      <c r="C41" t="s">
        <v>446</v>
      </c>
      <c r="D41" s="34" t="s">
        <v>133</v>
      </c>
      <c r="E41" t="s">
        <v>267</v>
      </c>
      <c r="F41" t="s">
        <v>267</v>
      </c>
      <c r="G41" s="39">
        <v>0</v>
      </c>
      <c r="H41" s="40">
        <v>2.9399999999999999E-2</v>
      </c>
      <c r="I41" s="40">
        <v>8.8200000000000001E-2</v>
      </c>
      <c r="J41" s="40">
        <v>8.8200000000000001E-2</v>
      </c>
      <c r="K41" s="40">
        <v>0.26469999999999999</v>
      </c>
      <c r="L41" s="40">
        <v>0.5</v>
      </c>
      <c r="M41" s="111">
        <v>2.9399999999999999E-2</v>
      </c>
      <c r="N41" s="39">
        <v>8.8200000000000001E-2</v>
      </c>
      <c r="O41" s="40">
        <v>0.32350000000000001</v>
      </c>
      <c r="P41" s="40">
        <v>0.5</v>
      </c>
      <c r="Q41" s="40">
        <v>8.8200000000000001E-2</v>
      </c>
      <c r="R41" s="111">
        <v>0</v>
      </c>
      <c r="S41" s="33">
        <v>0.16175</v>
      </c>
      <c r="T41" s="33">
        <v>0.17649999999999999</v>
      </c>
      <c r="U41" s="33">
        <v>0.55884999999999996</v>
      </c>
      <c r="V41" s="33">
        <v>0.10290000000000001</v>
      </c>
    </row>
    <row r="42" spans="1:22" ht="14.4" x14ac:dyDescent="0.5">
      <c r="A42" s="103" t="s">
        <v>331</v>
      </c>
      <c r="B42" t="s">
        <v>341</v>
      </c>
      <c r="C42" t="s">
        <v>447</v>
      </c>
      <c r="D42" s="34" t="s">
        <v>133</v>
      </c>
      <c r="E42" t="s">
        <v>267</v>
      </c>
      <c r="F42" t="s">
        <v>267</v>
      </c>
      <c r="G42" s="39">
        <v>0</v>
      </c>
      <c r="H42" s="40">
        <v>0</v>
      </c>
      <c r="I42" s="40">
        <v>0</v>
      </c>
      <c r="J42" s="40">
        <v>0</v>
      </c>
      <c r="K42" s="40">
        <v>0.1104</v>
      </c>
      <c r="L42" s="40">
        <v>0.81620000000000004</v>
      </c>
      <c r="M42" s="111">
        <v>7.3400000000000007E-2</v>
      </c>
      <c r="N42" s="39">
        <v>0</v>
      </c>
      <c r="O42" s="40">
        <v>0</v>
      </c>
      <c r="P42" s="40">
        <v>0.2545</v>
      </c>
      <c r="Q42" s="40">
        <v>0.47260000000000002</v>
      </c>
      <c r="R42" s="111">
        <v>0.27289999999999998</v>
      </c>
      <c r="S42" s="33">
        <v>5.0700000000000002E-2</v>
      </c>
      <c r="T42" s="33">
        <v>0.15755</v>
      </c>
      <c r="U42" s="33">
        <v>0.28225</v>
      </c>
      <c r="V42" s="33">
        <v>0.50954999999999995</v>
      </c>
    </row>
    <row r="43" spans="1:22" ht="14.4" x14ac:dyDescent="0.5">
      <c r="A43" s="103" t="s">
        <v>331</v>
      </c>
      <c r="B43" t="s">
        <v>342</v>
      </c>
      <c r="C43" t="s">
        <v>448</v>
      </c>
      <c r="D43" s="34" t="s">
        <v>133</v>
      </c>
      <c r="E43" t="s">
        <v>412</v>
      </c>
      <c r="F43" t="s">
        <v>267</v>
      </c>
      <c r="G43" s="39">
        <v>2.5000000000000001E-2</v>
      </c>
      <c r="H43" s="40">
        <v>2.3800000000000002E-2</v>
      </c>
      <c r="I43" s="40">
        <v>0.19405</v>
      </c>
      <c r="J43" s="40">
        <v>7.145E-2</v>
      </c>
      <c r="K43" s="40">
        <v>0.14645</v>
      </c>
      <c r="L43" s="40">
        <v>0.37025000000000002</v>
      </c>
      <c r="M43" s="111">
        <v>0.16905000000000001</v>
      </c>
      <c r="N43" s="39">
        <v>0</v>
      </c>
      <c r="O43" s="40">
        <v>7.145E-2</v>
      </c>
      <c r="P43" s="40">
        <v>0.41549999999999998</v>
      </c>
      <c r="Q43" s="40">
        <v>0.34284999999999999</v>
      </c>
      <c r="R43" s="111">
        <v>0.17025000000000001</v>
      </c>
      <c r="S43" s="33">
        <v>4.9450000000000001E-2</v>
      </c>
      <c r="T43" s="33">
        <v>6.1350000000000002E-2</v>
      </c>
      <c r="U43" s="33">
        <v>0.54292499999999999</v>
      </c>
      <c r="V43" s="33">
        <v>0.34625</v>
      </c>
    </row>
    <row r="44" spans="1:22" ht="14.4" x14ac:dyDescent="0.5">
      <c r="A44" s="103" t="s">
        <v>331</v>
      </c>
      <c r="B44" t="s">
        <v>343</v>
      </c>
      <c r="C44" t="s">
        <v>449</v>
      </c>
      <c r="D44" s="34" t="s">
        <v>133</v>
      </c>
      <c r="E44" t="s">
        <v>267</v>
      </c>
      <c r="F44" t="s">
        <v>267</v>
      </c>
      <c r="G44" s="39">
        <v>0</v>
      </c>
      <c r="H44" s="40">
        <v>0</v>
      </c>
      <c r="I44" s="40">
        <v>4.3499999999999997E-2</v>
      </c>
      <c r="J44" s="40">
        <v>0</v>
      </c>
      <c r="K44" s="40">
        <v>4.3499999999999997E-2</v>
      </c>
      <c r="L44" s="40">
        <v>0.73909999999999998</v>
      </c>
      <c r="M44" s="111">
        <v>0.17399999999999999</v>
      </c>
      <c r="N44" s="39">
        <v>4.3499999999999997E-2</v>
      </c>
      <c r="O44" s="40">
        <v>8.6999999999999994E-2</v>
      </c>
      <c r="P44" s="40">
        <v>0.60860000000000003</v>
      </c>
      <c r="Q44" s="40">
        <v>0.1739</v>
      </c>
      <c r="R44" s="111">
        <v>8.6999999999999994E-2</v>
      </c>
      <c r="S44" s="33">
        <v>6.5250000000000002E-2</v>
      </c>
      <c r="T44" s="33">
        <v>6.5250000000000002E-2</v>
      </c>
      <c r="U44" s="33">
        <v>0.47825000000000001</v>
      </c>
      <c r="V44" s="33">
        <v>0.39134999999999998</v>
      </c>
    </row>
    <row r="45" spans="1:22" ht="14.4" x14ac:dyDescent="0.5">
      <c r="A45" s="103" t="s">
        <v>331</v>
      </c>
      <c r="B45" t="s">
        <v>344</v>
      </c>
      <c r="C45" t="s">
        <v>450</v>
      </c>
      <c r="D45" s="34" t="s">
        <v>133</v>
      </c>
      <c r="E45" t="s">
        <v>267</v>
      </c>
      <c r="F45" t="s">
        <v>267</v>
      </c>
      <c r="G45" s="39">
        <v>0</v>
      </c>
      <c r="H45" s="40">
        <v>2.7900000000000001E-2</v>
      </c>
      <c r="I45" s="40">
        <v>0</v>
      </c>
      <c r="J45" s="40">
        <v>0</v>
      </c>
      <c r="K45" s="40">
        <v>0.11975</v>
      </c>
      <c r="L45" s="40">
        <v>0.79064999999999996</v>
      </c>
      <c r="M45" s="111">
        <v>6.1699999999999998E-2</v>
      </c>
      <c r="N45" s="39">
        <v>5.525E-2</v>
      </c>
      <c r="O45" s="40">
        <v>8.0699999999999994E-2</v>
      </c>
      <c r="P45" s="40">
        <v>0.33944999999999997</v>
      </c>
      <c r="Q45" s="40">
        <v>0.27395000000000003</v>
      </c>
      <c r="R45" s="111">
        <v>0.25064999999999998</v>
      </c>
      <c r="S45" s="33">
        <v>3.9899999999999998E-2</v>
      </c>
      <c r="T45" s="33">
        <v>8.1049999999999997E-2</v>
      </c>
      <c r="U45" s="33">
        <v>0.52287499999999998</v>
      </c>
      <c r="V45" s="33">
        <v>0.35620000000000002</v>
      </c>
    </row>
    <row r="46" spans="1:22" ht="14.4" x14ac:dyDescent="0.5">
      <c r="A46" s="103" t="s">
        <v>331</v>
      </c>
      <c r="B46" s="43" t="s">
        <v>345</v>
      </c>
      <c r="C46" t="s">
        <v>451</v>
      </c>
      <c r="D46" s="34" t="s">
        <v>133</v>
      </c>
      <c r="E46" t="s">
        <v>414</v>
      </c>
      <c r="F46" t="s">
        <v>267</v>
      </c>
      <c r="G46" s="39">
        <v>0</v>
      </c>
      <c r="H46" s="40">
        <v>6.7443137E-2</v>
      </c>
      <c r="I46" s="40">
        <v>0.133098039</v>
      </c>
      <c r="J46" s="40">
        <v>6.0950980000000002E-2</v>
      </c>
      <c r="K46" s="40">
        <v>0.13628823500000001</v>
      </c>
      <c r="L46" s="40">
        <v>0.36723137300000003</v>
      </c>
      <c r="M46" s="111">
        <v>0.23502352900000001</v>
      </c>
      <c r="N46" s="39">
        <v>1.8745098000000002E-2</v>
      </c>
      <c r="O46" s="40">
        <v>0.111786275</v>
      </c>
      <c r="P46" s="40">
        <v>0.54360588200000004</v>
      </c>
      <c r="Q46" s="40">
        <v>0.26087254900000001</v>
      </c>
      <c r="R46" s="111">
        <v>6.4968627000000001E-2</v>
      </c>
      <c r="S46" s="33">
        <v>0.13144803899999999</v>
      </c>
      <c r="T46" s="33">
        <v>0.26363039199999999</v>
      </c>
      <c r="U46" s="33">
        <v>0.49605980399999999</v>
      </c>
      <c r="V46" s="33">
        <v>0.108870588</v>
      </c>
    </row>
    <row r="47" spans="1:22" ht="14.4" x14ac:dyDescent="0.5">
      <c r="A47" s="103" t="s">
        <v>331</v>
      </c>
      <c r="B47" t="s">
        <v>346</v>
      </c>
      <c r="C47" t="s">
        <v>452</v>
      </c>
      <c r="D47" s="34" t="s">
        <v>406</v>
      </c>
      <c r="E47" t="s">
        <v>267</v>
      </c>
      <c r="F47" t="s">
        <v>409</v>
      </c>
      <c r="G47" s="39">
        <v>0</v>
      </c>
      <c r="H47" s="40">
        <v>9.5200000000000007E-2</v>
      </c>
      <c r="I47" s="40">
        <v>4.7600000000000003E-2</v>
      </c>
      <c r="J47" s="40">
        <v>9.5200000000000007E-2</v>
      </c>
      <c r="K47" s="40">
        <v>0.1905</v>
      </c>
      <c r="L47" s="40">
        <v>0.47620000000000001</v>
      </c>
      <c r="M47" s="111">
        <v>9.5200000000000007E-2</v>
      </c>
      <c r="N47" s="39">
        <v>4.7600000000000003E-2</v>
      </c>
      <c r="O47" s="40">
        <v>4.7600000000000003E-2</v>
      </c>
      <c r="P47" s="40">
        <v>0.66669999999999996</v>
      </c>
      <c r="Q47" s="40">
        <v>0.1429</v>
      </c>
      <c r="R47" s="111">
        <v>9.5200000000000007E-2</v>
      </c>
      <c r="S47" s="33">
        <v>0</v>
      </c>
      <c r="T47" s="33">
        <v>7.3800000000000004E-2</v>
      </c>
      <c r="U47" s="33">
        <v>0.63575000000000004</v>
      </c>
      <c r="V47" s="33">
        <v>0.29044999999999999</v>
      </c>
    </row>
    <row r="48" spans="1:22" ht="14.4" x14ac:dyDescent="0.55000000000000004">
      <c r="A48" s="146"/>
      <c r="B48" s="146"/>
      <c r="C48" s="147"/>
      <c r="D48" s="149" t="s">
        <v>347</v>
      </c>
      <c r="E48" s="150"/>
      <c r="F48" s="151"/>
      <c r="G48" s="149" t="s">
        <v>348</v>
      </c>
      <c r="H48" s="150"/>
      <c r="I48" s="150"/>
      <c r="J48" s="150"/>
      <c r="K48" s="150"/>
      <c r="L48" s="150"/>
      <c r="M48" s="150"/>
      <c r="N48" s="150"/>
      <c r="O48" s="150"/>
      <c r="P48" s="150"/>
      <c r="Q48" s="150"/>
      <c r="R48" s="150"/>
      <c r="S48" s="150"/>
      <c r="T48" s="150"/>
      <c r="U48" s="150"/>
      <c r="V48" s="150"/>
    </row>
    <row r="49" spans="1:1" s="148" customFormat="1" ht="14.4" x14ac:dyDescent="0.5">
      <c r="A49" s="148" t="s">
        <v>467</v>
      </c>
    </row>
  </sheetData>
  <mergeCells count="6">
    <mergeCell ref="A1:XFD1"/>
    <mergeCell ref="A2:XFD2"/>
    <mergeCell ref="A48:C48"/>
    <mergeCell ref="A49:XFD49"/>
    <mergeCell ref="G48:V48"/>
    <mergeCell ref="D48:F48"/>
  </mergeCells>
  <hyperlinks>
    <hyperlink ref="A2" location="'Table of Contents'!A1" display="Return to Table of Contents" xr:uid="{0ED27B24-89B3-4148-843C-C1B3B82668BE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006C2-3DFA-41C2-B486-9797DA5F7421}">
  <dimension ref="A1:XFC49"/>
  <sheetViews>
    <sheetView zoomScale="115" zoomScaleNormal="115" workbookViewId="0">
      <selection sqref="A1:XFD1"/>
    </sheetView>
  </sheetViews>
  <sheetFormatPr defaultColWidth="0" defaultRowHeight="12.9" zeroHeight="1" x14ac:dyDescent="0.5"/>
  <cols>
    <col min="1" max="1" width="36.29296875" bestFit="1" customWidth="1"/>
    <col min="2" max="2" width="32.76171875" bestFit="1" customWidth="1"/>
    <col min="3" max="3" width="8.1171875" bestFit="1" customWidth="1"/>
    <col min="4" max="4" width="43.8203125" bestFit="1" customWidth="1"/>
    <col min="5" max="8" width="9.1171875" customWidth="1"/>
    <col min="9" max="9" width="10.64453125" customWidth="1"/>
    <col min="10" max="27" width="9.1171875" customWidth="1"/>
    <col min="28" max="29" width="12.64453125" customWidth="1"/>
    <col min="30" max="30" width="12.29296875" customWidth="1"/>
    <col min="31" max="31" width="12" customWidth="1"/>
    <col min="32" max="32" width="9.1171875" customWidth="1"/>
    <col min="33" max="33" width="11.29296875" customWidth="1"/>
    <col min="34" max="36" width="23.1171875" customWidth="1"/>
    <col min="37" max="67" width="9.1171875" hidden="1" customWidth="1"/>
    <col min="68" max="68" width="0" hidden="1" customWidth="1"/>
    <col min="69" max="16383" width="9.1171875" hidden="1"/>
    <col min="16384" max="16384" width="4.87890625" hidden="1" customWidth="1"/>
  </cols>
  <sheetData>
    <row r="1" spans="1:68" s="144" customFormat="1" ht="13.5" customHeight="1" x14ac:dyDescent="0.45">
      <c r="A1" s="144" t="s">
        <v>459</v>
      </c>
    </row>
    <row r="2" spans="1:68" s="145" customFormat="1" ht="17.7" customHeight="1" x14ac:dyDescent="0.45">
      <c r="A2" s="145" t="s">
        <v>2</v>
      </c>
    </row>
    <row r="3" spans="1:68" ht="86.4" x14ac:dyDescent="0.5">
      <c r="A3" s="35" t="s">
        <v>461</v>
      </c>
      <c r="B3" s="35" t="s">
        <v>252</v>
      </c>
      <c r="C3" s="35" t="s">
        <v>253</v>
      </c>
      <c r="D3" s="35" t="s">
        <v>254</v>
      </c>
      <c r="E3" s="36" t="s">
        <v>271</v>
      </c>
      <c r="F3" s="35" t="s">
        <v>272</v>
      </c>
      <c r="G3" s="106" t="s">
        <v>273</v>
      </c>
      <c r="H3" s="35" t="s">
        <v>274</v>
      </c>
      <c r="I3" s="35" t="s">
        <v>275</v>
      </c>
      <c r="J3" s="35" t="s">
        <v>276</v>
      </c>
      <c r="K3" s="35" t="s">
        <v>277</v>
      </c>
      <c r="L3" s="35" t="s">
        <v>278</v>
      </c>
      <c r="M3" s="35" t="s">
        <v>279</v>
      </c>
      <c r="N3" s="35" t="s">
        <v>280</v>
      </c>
      <c r="O3" s="106" t="s">
        <v>281</v>
      </c>
      <c r="P3" s="106" t="s">
        <v>282</v>
      </c>
      <c r="Q3" s="106" t="s">
        <v>283</v>
      </c>
      <c r="R3" s="106" t="s">
        <v>284</v>
      </c>
      <c r="S3" s="106" t="s">
        <v>285</v>
      </c>
      <c r="T3" s="106" t="s">
        <v>286</v>
      </c>
      <c r="U3" s="106" t="s">
        <v>287</v>
      </c>
      <c r="V3" s="106" t="s">
        <v>288</v>
      </c>
      <c r="W3" s="106" t="s">
        <v>289</v>
      </c>
      <c r="X3" s="106" t="s">
        <v>290</v>
      </c>
      <c r="Y3" s="106" t="s">
        <v>291</v>
      </c>
      <c r="Z3" s="106" t="s">
        <v>292</v>
      </c>
      <c r="AA3" s="106" t="s">
        <v>293</v>
      </c>
      <c r="AB3" s="107" t="s">
        <v>294</v>
      </c>
      <c r="AC3" s="108" t="s">
        <v>295</v>
      </c>
      <c r="AD3" s="108" t="s">
        <v>462</v>
      </c>
      <c r="AE3" s="108" t="s">
        <v>463</v>
      </c>
      <c r="AF3" s="108" t="s">
        <v>464</v>
      </c>
      <c r="AG3" s="108" t="s">
        <v>465</v>
      </c>
      <c r="AH3" s="107" t="s">
        <v>296</v>
      </c>
      <c r="AI3" s="108" t="s">
        <v>297</v>
      </c>
      <c r="AJ3" s="108" t="s">
        <v>298</v>
      </c>
      <c r="BD3" s="100"/>
      <c r="BE3" s="37"/>
      <c r="BF3" s="37"/>
      <c r="BG3" s="37"/>
      <c r="BH3" s="37"/>
      <c r="BI3" s="37"/>
      <c r="BJ3" s="37"/>
      <c r="BK3" s="37"/>
      <c r="BM3" s="100"/>
      <c r="BN3" s="37"/>
      <c r="BO3" s="37"/>
      <c r="BP3" s="37"/>
    </row>
    <row r="4" spans="1:68" ht="14.4" x14ac:dyDescent="0.55000000000000004">
      <c r="A4" s="38" t="s">
        <v>350</v>
      </c>
      <c r="B4" s="38" t="s">
        <v>299</v>
      </c>
      <c r="C4" s="38" t="s">
        <v>300</v>
      </c>
      <c r="D4" t="s">
        <v>299</v>
      </c>
      <c r="E4" s="101">
        <v>72052.847043974005</v>
      </c>
      <c r="F4" s="41">
        <v>82880.239177283001</v>
      </c>
      <c r="G4" s="40">
        <v>4.9166666666666664E-2</v>
      </c>
      <c r="H4" s="40">
        <v>6.6609018582104149E-2</v>
      </c>
      <c r="I4" s="40">
        <v>8.5168701229568086E-2</v>
      </c>
      <c r="J4" s="102">
        <v>21271.558032100002</v>
      </c>
      <c r="K4" s="102">
        <v>26520.134182199999</v>
      </c>
      <c r="L4" s="102">
        <v>38097.098510399999</v>
      </c>
      <c r="M4" s="102">
        <v>60816.125383099999</v>
      </c>
      <c r="N4" s="102">
        <v>93340.563511800006</v>
      </c>
      <c r="O4" s="33">
        <v>0.49614866800000001</v>
      </c>
      <c r="P4" s="33">
        <v>0.50385133199999999</v>
      </c>
      <c r="Q4" s="33">
        <v>0.12740975099999999</v>
      </c>
      <c r="R4" s="33">
        <v>0.203772328</v>
      </c>
      <c r="S4" s="33">
        <v>0.21952505899999999</v>
      </c>
      <c r="T4" s="33">
        <v>0.210295485</v>
      </c>
      <c r="U4" s="33">
        <v>0.166756881</v>
      </c>
      <c r="V4" s="33">
        <v>7.2240496000000001E-2</v>
      </c>
      <c r="W4" s="33">
        <v>0.31859880899999998</v>
      </c>
      <c r="X4" s="33">
        <v>0.57521546599999995</v>
      </c>
      <c r="Y4" s="33">
        <v>6.7977738999999995E-2</v>
      </c>
      <c r="Z4" s="33">
        <v>2.1498064000000001E-2</v>
      </c>
      <c r="AA4" s="33">
        <v>1.6709921999999999E-2</v>
      </c>
      <c r="AB4" s="34"/>
      <c r="AH4" s="34"/>
      <c r="BD4" s="100"/>
      <c r="BE4" s="37"/>
      <c r="BF4" s="37"/>
      <c r="BG4" s="37"/>
      <c r="BH4" s="37"/>
      <c r="BI4" s="37"/>
      <c r="BJ4" s="37"/>
      <c r="BK4" s="37"/>
      <c r="BM4" s="100"/>
      <c r="BN4" s="37"/>
      <c r="BO4" s="37"/>
      <c r="BP4" s="37"/>
    </row>
    <row r="5" spans="1:68" ht="14.4" x14ac:dyDescent="0.55000000000000004">
      <c r="A5" s="38" t="s">
        <v>350</v>
      </c>
      <c r="B5" s="103" t="s">
        <v>301</v>
      </c>
      <c r="C5" t="s">
        <v>302</v>
      </c>
      <c r="D5" t="s">
        <v>402</v>
      </c>
      <c r="E5" s="101">
        <v>655.10352019799996</v>
      </c>
      <c r="F5" s="41">
        <v>989.31434903800005</v>
      </c>
      <c r="G5" s="104">
        <v>7.4166666666666672E-2</v>
      </c>
      <c r="H5" s="104">
        <v>-0.21934050250831189</v>
      </c>
      <c r="I5" s="104">
        <v>0.13033213232039165</v>
      </c>
      <c r="J5" s="105">
        <v>22128.94</v>
      </c>
      <c r="K5" s="105">
        <v>26500.49</v>
      </c>
      <c r="L5" s="105">
        <v>32085.919999999998</v>
      </c>
      <c r="M5" s="105">
        <v>36823.22</v>
      </c>
      <c r="N5" s="105">
        <v>45079.65</v>
      </c>
      <c r="O5" s="104">
        <v>0.19054878</v>
      </c>
      <c r="P5" s="104">
        <v>0.80945122000000003</v>
      </c>
      <c r="Q5" s="104">
        <v>0.20121951199999999</v>
      </c>
      <c r="R5" s="104">
        <v>0.24542682900000001</v>
      </c>
      <c r="S5" s="104">
        <v>0.19512195099999999</v>
      </c>
      <c r="T5" s="104">
        <v>0.181402439</v>
      </c>
      <c r="U5" s="104">
        <v>0.134146341</v>
      </c>
      <c r="V5" s="104">
        <v>4.2682927000000002E-2</v>
      </c>
      <c r="W5" s="104">
        <v>0.21954887200000001</v>
      </c>
      <c r="X5" s="104">
        <v>0.68872180500000002</v>
      </c>
      <c r="Y5" s="104">
        <v>6.1654134999999999E-2</v>
      </c>
      <c r="Z5" s="104">
        <v>7.5187969999999998E-3</v>
      </c>
      <c r="AA5" s="104">
        <v>2.2556390999999999E-2</v>
      </c>
      <c r="AB5" s="109">
        <v>0</v>
      </c>
      <c r="AC5" s="42">
        <v>0</v>
      </c>
      <c r="AD5" s="42">
        <v>0</v>
      </c>
      <c r="AE5" s="42">
        <v>0</v>
      </c>
      <c r="AF5" s="42">
        <v>0</v>
      </c>
      <c r="AG5" s="42">
        <v>0</v>
      </c>
      <c r="AH5" s="109">
        <v>12</v>
      </c>
      <c r="AI5" s="40">
        <v>9.6000000000000002E-2</v>
      </c>
      <c r="AJ5" s="42">
        <v>4</v>
      </c>
      <c r="BD5" s="100"/>
      <c r="BE5" s="37"/>
      <c r="BF5" s="37"/>
      <c r="BG5" s="37"/>
      <c r="BH5" s="37"/>
      <c r="BI5" s="37"/>
      <c r="BJ5" s="37"/>
      <c r="BK5" s="37"/>
      <c r="BM5" s="100"/>
      <c r="BN5" s="37"/>
      <c r="BO5" s="37"/>
      <c r="BP5" s="37"/>
    </row>
    <row r="6" spans="1:68" ht="14.4" x14ac:dyDescent="0.55000000000000004">
      <c r="A6" s="38" t="s">
        <v>350</v>
      </c>
      <c r="B6" s="103" t="s">
        <v>301</v>
      </c>
      <c r="C6" t="s">
        <v>303</v>
      </c>
      <c r="D6" t="s">
        <v>405</v>
      </c>
      <c r="E6" s="101">
        <v>674.28891123300002</v>
      </c>
      <c r="F6" s="41">
        <v>1073.035472302</v>
      </c>
      <c r="G6" s="104">
        <v>6.6666666666666666E-2</v>
      </c>
      <c r="H6" s="104">
        <v>0.6508073475801387</v>
      </c>
      <c r="I6" s="104">
        <v>6.7626340425229123E-2</v>
      </c>
      <c r="J6" s="105">
        <v>25288.16</v>
      </c>
      <c r="K6" s="105">
        <v>27673.58</v>
      </c>
      <c r="L6" s="105">
        <v>31348.36</v>
      </c>
      <c r="M6" s="105">
        <v>37431.64</v>
      </c>
      <c r="N6" s="105">
        <v>46215.38</v>
      </c>
      <c r="O6" s="104">
        <v>0.72255192899999998</v>
      </c>
      <c r="P6" s="104">
        <v>0.27744807100000002</v>
      </c>
      <c r="Q6" s="104">
        <v>0.179259259</v>
      </c>
      <c r="R6" s="104">
        <v>0.260740741</v>
      </c>
      <c r="S6" s="104">
        <v>0.202962963</v>
      </c>
      <c r="T6" s="104">
        <v>0.17333333300000001</v>
      </c>
      <c r="U6" s="104">
        <v>0.13185185199999999</v>
      </c>
      <c r="V6" s="104">
        <v>5.1851851999999997E-2</v>
      </c>
      <c r="W6" s="104">
        <v>0.22613803199999999</v>
      </c>
      <c r="X6" s="104">
        <v>0.67547723900000001</v>
      </c>
      <c r="Y6" s="104">
        <v>6.9016152999999997E-2</v>
      </c>
      <c r="Z6" s="104">
        <v>7.3421440000000001E-3</v>
      </c>
      <c r="AA6" s="104">
        <v>2.2026431999999999E-2</v>
      </c>
      <c r="AB6" s="109">
        <v>7686</v>
      </c>
      <c r="AC6" s="42">
        <v>83818</v>
      </c>
      <c r="AD6" s="42">
        <v>0</v>
      </c>
      <c r="AE6" s="42">
        <v>0</v>
      </c>
      <c r="AF6" s="42">
        <v>0</v>
      </c>
      <c r="AG6" s="42">
        <v>0</v>
      </c>
      <c r="AH6" s="109">
        <v>4</v>
      </c>
      <c r="AI6" s="40">
        <v>3.2000000000000001E-2</v>
      </c>
      <c r="AJ6" s="42">
        <v>9</v>
      </c>
      <c r="BD6" s="100"/>
      <c r="BE6" s="37"/>
      <c r="BF6" s="37"/>
      <c r="BG6" s="37"/>
      <c r="BH6" s="37"/>
      <c r="BI6" s="37"/>
      <c r="BJ6" s="37"/>
      <c r="BK6" s="37"/>
      <c r="BM6" s="100"/>
      <c r="BN6" s="37"/>
      <c r="BO6" s="37"/>
      <c r="BP6" s="37"/>
    </row>
    <row r="7" spans="1:68" ht="14.4" x14ac:dyDescent="0.55000000000000004">
      <c r="A7" s="38" t="s">
        <v>350</v>
      </c>
      <c r="B7" s="103" t="s">
        <v>301</v>
      </c>
      <c r="C7" t="s">
        <v>304</v>
      </c>
      <c r="D7" t="s">
        <v>407</v>
      </c>
      <c r="E7" s="101">
        <v>1408.4712411779999</v>
      </c>
      <c r="F7" s="41">
        <v>1779.13372043</v>
      </c>
      <c r="G7" s="104">
        <v>4.1666666666666664E-2</v>
      </c>
      <c r="H7" s="104">
        <v>-9.0419543581848699E-2</v>
      </c>
      <c r="I7" s="104">
        <v>0.11266081511489408</v>
      </c>
      <c r="J7" s="105">
        <v>30667.85</v>
      </c>
      <c r="K7" s="105">
        <v>37680.120000000003</v>
      </c>
      <c r="L7" s="105">
        <v>47317.760000000002</v>
      </c>
      <c r="M7" s="105">
        <v>62383.41</v>
      </c>
      <c r="N7" s="105">
        <v>77261.649999999994</v>
      </c>
      <c r="O7" s="104">
        <v>5.6777857000000001E-2</v>
      </c>
      <c r="P7" s="104">
        <v>0.94322214299999996</v>
      </c>
      <c r="Q7" s="104">
        <v>4.0368271999999997E-2</v>
      </c>
      <c r="R7" s="104">
        <v>0.157223796</v>
      </c>
      <c r="S7" s="104">
        <v>0.25283286100000002</v>
      </c>
      <c r="T7" s="104">
        <v>0.27407932000000002</v>
      </c>
      <c r="U7" s="104">
        <v>0.20184136</v>
      </c>
      <c r="V7" s="104">
        <v>7.3654391E-2</v>
      </c>
      <c r="W7" s="104">
        <v>0.23462897499999999</v>
      </c>
      <c r="X7" s="104">
        <v>0.68197879900000002</v>
      </c>
      <c r="Y7" s="104">
        <v>6.9257950999999998E-2</v>
      </c>
      <c r="Z7" s="104">
        <v>3.5335689999999999E-3</v>
      </c>
      <c r="AA7" s="104">
        <v>1.0600706999999999E-2</v>
      </c>
      <c r="AB7" s="109">
        <v>0</v>
      </c>
      <c r="AC7" s="42">
        <v>0</v>
      </c>
      <c r="AD7" s="42">
        <v>0</v>
      </c>
      <c r="AE7" s="42">
        <v>3</v>
      </c>
      <c r="AF7" s="42">
        <v>0</v>
      </c>
      <c r="AG7" s="42">
        <v>0</v>
      </c>
      <c r="AH7" s="109">
        <v>37</v>
      </c>
      <c r="AI7" s="40">
        <v>0.29599999999999999</v>
      </c>
      <c r="AJ7" s="42">
        <v>1</v>
      </c>
      <c r="BD7" s="100"/>
      <c r="BE7" s="37"/>
      <c r="BF7" s="37"/>
      <c r="BG7" s="37"/>
      <c r="BH7" s="37"/>
      <c r="BI7" s="37"/>
      <c r="BJ7" s="37"/>
      <c r="BK7" s="37"/>
      <c r="BM7" s="100"/>
      <c r="BN7" s="37"/>
      <c r="BO7" s="37"/>
      <c r="BP7" s="37"/>
    </row>
    <row r="8" spans="1:68" ht="14.4" x14ac:dyDescent="0.55000000000000004">
      <c r="A8" s="38" t="s">
        <v>350</v>
      </c>
      <c r="B8" s="103" t="s">
        <v>301</v>
      </c>
      <c r="C8" t="s">
        <v>305</v>
      </c>
      <c r="D8" t="s">
        <v>408</v>
      </c>
      <c r="E8" s="101">
        <v>230.90882847399999</v>
      </c>
      <c r="F8" s="41">
        <v>338.90478875399998</v>
      </c>
      <c r="G8" s="104">
        <v>6.6666666666666666E-2</v>
      </c>
      <c r="H8" s="104">
        <v>0.44333174987921298</v>
      </c>
      <c r="I8" s="104">
        <v>0.24173694887670871</v>
      </c>
      <c r="J8" s="105">
        <v>21793.96</v>
      </c>
      <c r="K8" s="105">
        <v>21809.95</v>
      </c>
      <c r="L8" s="105">
        <v>28537.74</v>
      </c>
      <c r="M8" s="105">
        <v>32259.3</v>
      </c>
      <c r="N8" s="105">
        <v>39563.51</v>
      </c>
      <c r="O8" s="104">
        <v>0.41991341999999998</v>
      </c>
      <c r="P8" s="104">
        <v>0.58008658000000002</v>
      </c>
      <c r="Q8" s="104">
        <v>0.141630901</v>
      </c>
      <c r="R8" s="104">
        <v>0.214592275</v>
      </c>
      <c r="S8" s="104">
        <v>0.18884120200000001</v>
      </c>
      <c r="T8" s="104">
        <v>0.20171673800000001</v>
      </c>
      <c r="U8" s="104">
        <v>0.19742489299999999</v>
      </c>
      <c r="V8" s="104">
        <v>5.5793991000000001E-2</v>
      </c>
      <c r="W8" s="104">
        <v>0.317596567</v>
      </c>
      <c r="X8" s="104">
        <v>0.57510729599999999</v>
      </c>
      <c r="Y8" s="104">
        <v>6.4377682000000006E-2</v>
      </c>
      <c r="Z8" s="104">
        <v>2.1459227000000001E-2</v>
      </c>
      <c r="AA8" s="104">
        <v>2.1459227000000001E-2</v>
      </c>
      <c r="AB8" s="109">
        <v>0</v>
      </c>
      <c r="AC8" s="42">
        <v>0</v>
      </c>
      <c r="AD8" s="42">
        <v>0</v>
      </c>
      <c r="AE8" s="42">
        <v>0</v>
      </c>
      <c r="AF8" s="42">
        <v>0</v>
      </c>
      <c r="AG8" s="42">
        <v>0</v>
      </c>
      <c r="AH8" s="109">
        <v>0</v>
      </c>
      <c r="AI8" s="40">
        <v>0</v>
      </c>
      <c r="AJ8" s="42">
        <v>0</v>
      </c>
      <c r="BM8" s="100"/>
      <c r="BN8" s="37"/>
      <c r="BO8" s="37"/>
      <c r="BP8" s="37"/>
    </row>
    <row r="9" spans="1:68" ht="14.4" x14ac:dyDescent="0.55000000000000004">
      <c r="A9" s="38" t="s">
        <v>350</v>
      </c>
      <c r="B9" s="103" t="s">
        <v>301</v>
      </c>
      <c r="C9" t="s">
        <v>306</v>
      </c>
      <c r="D9" t="s">
        <v>410</v>
      </c>
      <c r="E9" s="101">
        <v>823.82566676900001</v>
      </c>
      <c r="F9" s="41">
        <v>924.22624406700004</v>
      </c>
      <c r="G9" s="104">
        <v>3.0833333333333334E-2</v>
      </c>
      <c r="H9" s="104">
        <v>0.18731656437415636</v>
      </c>
      <c r="I9" s="104">
        <v>7.7825814031086404E-2</v>
      </c>
      <c r="J9" s="105">
        <v>17428.54</v>
      </c>
      <c r="K9" s="105">
        <v>25384.65</v>
      </c>
      <c r="L9" s="105">
        <v>33945.339999999997</v>
      </c>
      <c r="M9" s="105">
        <v>44019.76</v>
      </c>
      <c r="N9" s="105">
        <v>63900.84</v>
      </c>
      <c r="O9" s="104">
        <v>3.3980583000000002E-2</v>
      </c>
      <c r="P9" s="104">
        <v>0.96601941700000005</v>
      </c>
      <c r="Q9" s="104">
        <v>0.106796117</v>
      </c>
      <c r="R9" s="104">
        <v>0.23786407800000001</v>
      </c>
      <c r="S9" s="104">
        <v>0.27669902899999999</v>
      </c>
      <c r="T9" s="104">
        <v>0.21601941699999999</v>
      </c>
      <c r="U9" s="104">
        <v>0.122572816</v>
      </c>
      <c r="V9" s="104">
        <v>4.0048543999999998E-2</v>
      </c>
      <c r="W9" s="104">
        <v>0.15587529999999999</v>
      </c>
      <c r="X9" s="104">
        <v>0.80695443600000005</v>
      </c>
      <c r="Y9" s="104">
        <v>1.9184652E-2</v>
      </c>
      <c r="Z9" s="104">
        <v>5.9952039999999996E-3</v>
      </c>
      <c r="AA9" s="104">
        <v>1.1990407999999999E-2</v>
      </c>
      <c r="AB9" s="109">
        <v>224</v>
      </c>
      <c r="AC9" s="42">
        <v>3808</v>
      </c>
      <c r="AD9" s="42">
        <v>0</v>
      </c>
      <c r="AE9" s="42">
        <v>34</v>
      </c>
      <c r="AF9" s="42">
        <v>0</v>
      </c>
      <c r="AG9" s="42">
        <v>0</v>
      </c>
      <c r="AH9" s="109">
        <v>19</v>
      </c>
      <c r="AI9" s="40">
        <v>0.152</v>
      </c>
      <c r="AJ9" s="42">
        <v>3</v>
      </c>
      <c r="BM9" s="100"/>
      <c r="BN9" s="37"/>
      <c r="BO9" s="37"/>
      <c r="BP9" s="37"/>
    </row>
    <row r="10" spans="1:68" ht="14.4" x14ac:dyDescent="0.55000000000000004">
      <c r="A10" s="38" t="s">
        <v>350</v>
      </c>
      <c r="B10" s="103" t="s">
        <v>301</v>
      </c>
      <c r="C10" t="s">
        <v>307</v>
      </c>
      <c r="D10" t="s">
        <v>411</v>
      </c>
      <c r="E10" s="101">
        <v>436.73093277200002</v>
      </c>
      <c r="F10" s="41">
        <v>510.22464180399999</v>
      </c>
      <c r="G10" s="104">
        <v>3.9166666666666662E-2</v>
      </c>
      <c r="H10" s="104">
        <v>7.3514030068057637E-2</v>
      </c>
      <c r="I10" s="104">
        <v>0.1445433289080896</v>
      </c>
      <c r="J10" s="105">
        <v>38052.239999999998</v>
      </c>
      <c r="K10" s="105">
        <v>45811.14</v>
      </c>
      <c r="L10" s="105">
        <v>61894.2</v>
      </c>
      <c r="M10" s="105">
        <v>102028.28</v>
      </c>
      <c r="N10" s="105">
        <v>124406.44</v>
      </c>
      <c r="O10" s="104">
        <v>3.6613272000000002E-2</v>
      </c>
      <c r="P10" s="104">
        <v>0.96338672800000003</v>
      </c>
      <c r="Q10" s="104">
        <v>3.4246575000000001E-2</v>
      </c>
      <c r="R10" s="104">
        <v>0.18264840199999999</v>
      </c>
      <c r="S10" s="104">
        <v>0.278538813</v>
      </c>
      <c r="T10" s="104">
        <v>0.26940639300000002</v>
      </c>
      <c r="U10" s="104">
        <v>0.178082192</v>
      </c>
      <c r="V10" s="104">
        <v>5.7077625999999999E-2</v>
      </c>
      <c r="W10" s="104">
        <v>0.32207207199999999</v>
      </c>
      <c r="X10" s="104">
        <v>0.63288288299999995</v>
      </c>
      <c r="Y10" s="104">
        <v>1.1261261E-2</v>
      </c>
      <c r="Z10" s="104">
        <v>1.1261261E-2</v>
      </c>
      <c r="AA10" s="104">
        <v>2.2522522E-2</v>
      </c>
      <c r="AB10" s="109">
        <v>224</v>
      </c>
      <c r="AC10" s="42">
        <v>4158</v>
      </c>
      <c r="AD10" s="42">
        <v>0</v>
      </c>
      <c r="AE10" s="42">
        <v>0</v>
      </c>
      <c r="AF10" s="42">
        <v>12</v>
      </c>
      <c r="AG10" s="42">
        <v>5</v>
      </c>
      <c r="AH10" s="109">
        <v>4</v>
      </c>
      <c r="AI10" s="40">
        <v>3.2000000000000001E-2</v>
      </c>
      <c r="AJ10" s="42">
        <v>9</v>
      </c>
      <c r="BM10" s="100"/>
      <c r="BN10" s="37"/>
      <c r="BO10" s="37"/>
      <c r="BP10" s="37"/>
    </row>
    <row r="11" spans="1:68" ht="14.4" x14ac:dyDescent="0.55000000000000004">
      <c r="A11" s="38" t="s">
        <v>350</v>
      </c>
      <c r="B11" s="103" t="s">
        <v>301</v>
      </c>
      <c r="C11" t="s">
        <v>308</v>
      </c>
      <c r="D11" t="s">
        <v>413</v>
      </c>
      <c r="E11" s="101">
        <v>289.47442668799999</v>
      </c>
      <c r="F11" s="41">
        <v>350.65561091900003</v>
      </c>
      <c r="G11" s="104">
        <v>3.8333333333333337E-2</v>
      </c>
      <c r="H11" s="104">
        <v>0.34087005604338699</v>
      </c>
      <c r="I11" s="104">
        <v>8.947020917987597E-2</v>
      </c>
      <c r="J11" s="105">
        <v>38742.519999999997</v>
      </c>
      <c r="K11" s="105">
        <v>50762.65</v>
      </c>
      <c r="L11" s="105">
        <v>70571.070000000007</v>
      </c>
      <c r="M11" s="105">
        <v>94884.61</v>
      </c>
      <c r="N11" s="105">
        <v>122766.27</v>
      </c>
      <c r="O11" s="104">
        <v>8.2758621000000004E-2</v>
      </c>
      <c r="P11" s="104">
        <v>0.91724137900000002</v>
      </c>
      <c r="Q11" s="104">
        <v>3.4246575000000001E-2</v>
      </c>
      <c r="R11" s="104">
        <v>0.143835616</v>
      </c>
      <c r="S11" s="104">
        <v>0.23287671200000001</v>
      </c>
      <c r="T11" s="104">
        <v>0.28767123300000003</v>
      </c>
      <c r="U11" s="104">
        <v>0.23972602700000001</v>
      </c>
      <c r="V11" s="104">
        <v>6.1643836E-2</v>
      </c>
      <c r="W11" s="104">
        <v>0.37417218499999999</v>
      </c>
      <c r="X11" s="104">
        <v>0.51324503300000002</v>
      </c>
      <c r="Y11" s="104">
        <v>4.6357615999999997E-2</v>
      </c>
      <c r="Z11" s="104">
        <v>1.6556291000000001E-2</v>
      </c>
      <c r="AA11" s="104">
        <v>4.9668874000000002E-2</v>
      </c>
      <c r="AB11" s="109">
        <v>1750</v>
      </c>
      <c r="AC11" s="42">
        <v>15162</v>
      </c>
      <c r="AD11" s="42">
        <v>0</v>
      </c>
      <c r="AE11" s="42">
        <v>0</v>
      </c>
      <c r="AF11" s="42">
        <v>0</v>
      </c>
      <c r="AG11" s="42">
        <v>0</v>
      </c>
      <c r="AH11" s="109">
        <v>5</v>
      </c>
      <c r="AI11" s="40">
        <v>0.04</v>
      </c>
      <c r="AJ11" s="42">
        <v>6</v>
      </c>
      <c r="BM11" s="100"/>
      <c r="BN11" s="37"/>
      <c r="BO11" s="37"/>
      <c r="BP11" s="37"/>
    </row>
    <row r="12" spans="1:68" ht="14.4" x14ac:dyDescent="0.55000000000000004">
      <c r="A12" s="38" t="s">
        <v>350</v>
      </c>
      <c r="B12" s="103" t="s">
        <v>301</v>
      </c>
      <c r="C12" t="s">
        <v>309</v>
      </c>
      <c r="D12" t="s">
        <v>415</v>
      </c>
      <c r="E12" s="101">
        <v>225.254057765</v>
      </c>
      <c r="F12" s="41">
        <v>238.66356319299999</v>
      </c>
      <c r="G12" s="104">
        <v>5.6666666666666671E-2</v>
      </c>
      <c r="H12" s="104">
        <v>0.43467405289032307</v>
      </c>
      <c r="I12" s="104">
        <v>0.128484517007875</v>
      </c>
      <c r="J12" s="105">
        <v>26211.38</v>
      </c>
      <c r="K12" s="105">
        <v>29417.25</v>
      </c>
      <c r="L12" s="105">
        <v>41760.239999999998</v>
      </c>
      <c r="M12" s="105">
        <v>56359.6</v>
      </c>
      <c r="N12" s="105">
        <v>71639.31</v>
      </c>
      <c r="O12" s="104">
        <v>0.39111111100000001</v>
      </c>
      <c r="P12" s="104">
        <v>0.60888888900000004</v>
      </c>
      <c r="Q12" s="104">
        <v>9.6916299999999997E-2</v>
      </c>
      <c r="R12" s="104">
        <v>0.198237885</v>
      </c>
      <c r="S12" s="104">
        <v>0.20264317200000001</v>
      </c>
      <c r="T12" s="104">
        <v>0.22026431699999999</v>
      </c>
      <c r="U12" s="104">
        <v>0.211453744</v>
      </c>
      <c r="V12" s="104">
        <v>7.0484581000000004E-2</v>
      </c>
      <c r="W12" s="104">
        <v>0.30252100799999998</v>
      </c>
      <c r="X12" s="104">
        <v>0.56722689100000001</v>
      </c>
      <c r="Y12" s="104">
        <v>4.6218487000000003E-2</v>
      </c>
      <c r="Z12" s="104">
        <v>2.1008402999999998E-2</v>
      </c>
      <c r="AA12" s="104">
        <v>6.3025209999999998E-2</v>
      </c>
      <c r="AB12" s="109">
        <v>0</v>
      </c>
      <c r="AC12" s="42">
        <v>0</v>
      </c>
      <c r="AD12" s="42">
        <v>0</v>
      </c>
      <c r="AE12" s="42">
        <v>0</v>
      </c>
      <c r="AF12" s="42">
        <v>0</v>
      </c>
      <c r="AG12" s="42">
        <v>0</v>
      </c>
      <c r="AH12" s="109">
        <v>1</v>
      </c>
      <c r="AI12" s="40">
        <v>8.0000000000000002E-3</v>
      </c>
      <c r="AJ12" s="42">
        <v>11</v>
      </c>
      <c r="BM12" s="100"/>
      <c r="BN12" s="37"/>
      <c r="BO12" s="37"/>
      <c r="BP12" s="37"/>
    </row>
    <row r="13" spans="1:68" ht="14.4" x14ac:dyDescent="0.55000000000000004">
      <c r="A13" s="38" t="s">
        <v>350</v>
      </c>
      <c r="B13" s="103" t="s">
        <v>301</v>
      </c>
      <c r="C13" t="s">
        <v>310</v>
      </c>
      <c r="D13" t="s">
        <v>416</v>
      </c>
      <c r="E13" s="101">
        <v>294.199839994</v>
      </c>
      <c r="F13" s="41">
        <v>329.47663689299998</v>
      </c>
      <c r="G13" s="104">
        <v>4.6666666666666669E-2</v>
      </c>
      <c r="H13" s="104">
        <v>-0.22818173570652381</v>
      </c>
      <c r="I13" s="104">
        <v>0.14188734152218216</v>
      </c>
      <c r="J13" s="105">
        <v>31310.65</v>
      </c>
      <c r="K13" s="105">
        <v>36781.050000000003</v>
      </c>
      <c r="L13" s="105">
        <v>43606.84</v>
      </c>
      <c r="M13" s="105">
        <v>50678.22</v>
      </c>
      <c r="N13" s="105">
        <v>62659.839999999997</v>
      </c>
      <c r="O13" s="104">
        <v>1.7182131E-2</v>
      </c>
      <c r="P13" s="104">
        <v>0.98281786900000001</v>
      </c>
      <c r="Q13" s="104">
        <v>8.4175083999999997E-2</v>
      </c>
      <c r="R13" s="104">
        <v>0.20538720499999999</v>
      </c>
      <c r="S13" s="104">
        <v>0.235690236</v>
      </c>
      <c r="T13" s="104">
        <v>0.235690236</v>
      </c>
      <c r="U13" s="104">
        <v>0.17845117799999999</v>
      </c>
      <c r="V13" s="104">
        <v>6.0606061000000003E-2</v>
      </c>
      <c r="W13" s="104">
        <v>0.33660130700000002</v>
      </c>
      <c r="X13" s="104">
        <v>0.57843137300000003</v>
      </c>
      <c r="Y13" s="104">
        <v>3.5947712E-2</v>
      </c>
      <c r="Z13" s="104">
        <v>1.6339869E-2</v>
      </c>
      <c r="AA13" s="104">
        <v>3.2679738E-2</v>
      </c>
      <c r="AB13" s="109">
        <v>0</v>
      </c>
      <c r="AC13" s="42">
        <v>0</v>
      </c>
      <c r="AD13" s="42">
        <v>0</v>
      </c>
      <c r="AE13" s="42">
        <v>0</v>
      </c>
      <c r="AF13" s="42">
        <v>0</v>
      </c>
      <c r="AG13" s="42">
        <v>0</v>
      </c>
      <c r="AH13" s="109">
        <v>21</v>
      </c>
      <c r="AI13" s="40">
        <v>0.16800000000000001</v>
      </c>
      <c r="AJ13" s="42">
        <v>2</v>
      </c>
      <c r="BM13" s="100"/>
      <c r="BN13" s="37"/>
      <c r="BO13" s="37"/>
      <c r="BP13" s="37"/>
    </row>
    <row r="14" spans="1:68" ht="14.4" x14ac:dyDescent="0.55000000000000004">
      <c r="A14" s="38" t="s">
        <v>350</v>
      </c>
      <c r="B14" s="103" t="s">
        <v>301</v>
      </c>
      <c r="C14" t="s">
        <v>311</v>
      </c>
      <c r="D14" t="s">
        <v>417</v>
      </c>
      <c r="E14" s="101">
        <v>168.97214409399999</v>
      </c>
      <c r="F14" s="41">
        <v>219.471121412</v>
      </c>
      <c r="G14" s="104">
        <v>3.7499999999999999E-2</v>
      </c>
      <c r="H14" s="104">
        <v>4.9460456124030189E-2</v>
      </c>
      <c r="I14" s="104">
        <v>0.25323299802715482</v>
      </c>
      <c r="J14" s="105">
        <v>25226.720000000001</v>
      </c>
      <c r="K14" s="105">
        <v>34559.78</v>
      </c>
      <c r="L14" s="105">
        <v>45816.93</v>
      </c>
      <c r="M14" s="105">
        <v>62371.51</v>
      </c>
      <c r="N14" s="105">
        <v>85740.18</v>
      </c>
      <c r="O14" s="104">
        <v>3.0120482000000001E-2</v>
      </c>
      <c r="P14" s="104">
        <v>0.96987951800000005</v>
      </c>
      <c r="Q14" s="104">
        <v>0.12865497100000001</v>
      </c>
      <c r="R14" s="104">
        <v>0.18713450300000001</v>
      </c>
      <c r="S14" s="104">
        <v>0.28654970800000001</v>
      </c>
      <c r="T14" s="104">
        <v>0.16959064300000001</v>
      </c>
      <c r="U14" s="104">
        <v>0.16374269</v>
      </c>
      <c r="V14" s="104">
        <v>6.4327485000000004E-2</v>
      </c>
      <c r="W14" s="104">
        <v>0.25423728800000001</v>
      </c>
      <c r="X14" s="104">
        <v>0.66101694899999996</v>
      </c>
      <c r="Y14" s="104">
        <v>2.8248588000000002E-2</v>
      </c>
      <c r="Z14" s="104">
        <v>2.8248588000000002E-2</v>
      </c>
      <c r="AA14" s="104">
        <v>2.8248588000000002E-2</v>
      </c>
      <c r="AB14" s="109">
        <v>1344</v>
      </c>
      <c r="AC14" s="42">
        <v>10976</v>
      </c>
      <c r="AD14" s="42">
        <v>0</v>
      </c>
      <c r="AE14" s="42">
        <v>2</v>
      </c>
      <c r="AF14" s="42">
        <v>66</v>
      </c>
      <c r="AG14" s="42">
        <v>34</v>
      </c>
      <c r="AH14" s="109">
        <v>1</v>
      </c>
      <c r="AI14" s="40">
        <v>8.0000000000000002E-3</v>
      </c>
      <c r="AJ14" s="42">
        <v>11</v>
      </c>
      <c r="BM14" s="100"/>
      <c r="BN14" s="37"/>
      <c r="BO14" s="37"/>
      <c r="BP14" s="37"/>
    </row>
    <row r="15" spans="1:68" ht="14.4" x14ac:dyDescent="0.55000000000000004">
      <c r="A15" s="38" t="s">
        <v>350</v>
      </c>
      <c r="B15" s="103" t="s">
        <v>301</v>
      </c>
      <c r="C15" t="s">
        <v>312</v>
      </c>
      <c r="D15" t="s">
        <v>418</v>
      </c>
      <c r="E15" s="101">
        <v>190.307552886</v>
      </c>
      <c r="F15" s="41">
        <v>130.99798389599999</v>
      </c>
      <c r="G15" s="104">
        <v>3.7499999999999999E-2</v>
      </c>
      <c r="H15" s="104">
        <v>9.8927959168289821</v>
      </c>
      <c r="I15" s="104">
        <v>0.43491667657867733</v>
      </c>
      <c r="J15" s="105">
        <v>36919.949999999997</v>
      </c>
      <c r="K15" s="105">
        <v>44007.65</v>
      </c>
      <c r="L15" s="105">
        <v>51841.01</v>
      </c>
      <c r="M15" s="105">
        <v>59275.6</v>
      </c>
      <c r="N15" s="105">
        <v>76276.800000000003</v>
      </c>
      <c r="O15" s="104">
        <v>0.52631578899999998</v>
      </c>
      <c r="P15" s="104">
        <v>0.47368421100000002</v>
      </c>
      <c r="Q15" s="104">
        <v>0.10471204200000001</v>
      </c>
      <c r="R15" s="104">
        <v>0.14136125699999999</v>
      </c>
      <c r="S15" s="104">
        <v>0.19895288</v>
      </c>
      <c r="T15" s="104">
        <v>0.26178010499999999</v>
      </c>
      <c r="U15" s="104">
        <v>0.21989528799999999</v>
      </c>
      <c r="V15" s="104">
        <v>7.3298428999999998E-2</v>
      </c>
      <c r="W15" s="104">
        <v>0.54040403999999997</v>
      </c>
      <c r="X15" s="104">
        <v>0.35858585900000001</v>
      </c>
      <c r="Y15" s="104">
        <v>2.5252525000000001E-2</v>
      </c>
      <c r="Z15" s="104">
        <v>2.5252525000000001E-2</v>
      </c>
      <c r="AA15" s="104">
        <v>5.0505050000000003E-2</v>
      </c>
      <c r="AB15" s="109">
        <v>0</v>
      </c>
      <c r="AC15" s="42">
        <v>0</v>
      </c>
      <c r="AD15" s="42">
        <v>0</v>
      </c>
      <c r="AE15" s="42">
        <v>0</v>
      </c>
      <c r="AF15" s="42">
        <v>0</v>
      </c>
      <c r="AG15" s="42">
        <v>0</v>
      </c>
      <c r="AH15" s="109">
        <v>0</v>
      </c>
      <c r="AI15" s="40">
        <v>0</v>
      </c>
      <c r="AJ15" s="42">
        <v>0</v>
      </c>
      <c r="BM15" s="100"/>
      <c r="BN15" s="37"/>
      <c r="BO15" s="37"/>
      <c r="BP15" s="37"/>
    </row>
    <row r="16" spans="1:68" ht="14.4" x14ac:dyDescent="0.55000000000000004">
      <c r="A16" s="38" t="s">
        <v>350</v>
      </c>
      <c r="B16" s="103" t="s">
        <v>301</v>
      </c>
      <c r="C16" t="s">
        <v>313</v>
      </c>
      <c r="D16" t="s">
        <v>419</v>
      </c>
      <c r="E16" s="101">
        <v>52.91816627</v>
      </c>
      <c r="F16" s="41">
        <v>44.485922403000004</v>
      </c>
      <c r="G16" s="104">
        <v>0.06</v>
      </c>
      <c r="H16" s="104">
        <v>-0.25995135092460236</v>
      </c>
      <c r="I16" s="104">
        <v>-3.426489562673956E-2</v>
      </c>
      <c r="J16" s="105">
        <v>35350.39</v>
      </c>
      <c r="K16" s="105">
        <v>44054.17</v>
      </c>
      <c r="L16" s="105">
        <v>54998.94</v>
      </c>
      <c r="M16" s="105">
        <v>65596.009999999995</v>
      </c>
      <c r="N16" s="105">
        <v>93468.19</v>
      </c>
      <c r="O16" s="104">
        <v>0.10204081600000001</v>
      </c>
      <c r="P16" s="104">
        <v>0.89795918399999997</v>
      </c>
      <c r="Q16" s="104">
        <v>0.25</v>
      </c>
      <c r="R16" s="104">
        <v>0.21666666700000001</v>
      </c>
      <c r="S16" s="104">
        <v>0.2</v>
      </c>
      <c r="T16" s="104">
        <v>0.16666666699999999</v>
      </c>
      <c r="U16" s="104">
        <v>8.3333332999999996E-2</v>
      </c>
      <c r="V16" s="104">
        <v>8.3333332999999996E-2</v>
      </c>
      <c r="W16" s="104">
        <v>8.4745763000000002E-2</v>
      </c>
      <c r="X16" s="104">
        <v>0.66101694899999996</v>
      </c>
      <c r="Y16" s="104">
        <v>8.4745763000000002E-2</v>
      </c>
      <c r="Z16" s="104">
        <v>8.4745763000000002E-2</v>
      </c>
      <c r="AA16" s="104">
        <v>8.4745763000000002E-2</v>
      </c>
      <c r="AB16" s="109">
        <v>0</v>
      </c>
      <c r="AC16" s="42">
        <v>0</v>
      </c>
      <c r="AD16" s="42">
        <v>0</v>
      </c>
      <c r="AE16" s="42">
        <v>0</v>
      </c>
      <c r="AF16" s="42">
        <v>0</v>
      </c>
      <c r="AG16" s="42">
        <v>0</v>
      </c>
      <c r="AH16" s="109">
        <v>5</v>
      </c>
      <c r="AI16" s="40">
        <v>0.04</v>
      </c>
      <c r="AJ16" s="42">
        <v>6</v>
      </c>
      <c r="BM16" s="100"/>
      <c r="BN16" s="37"/>
      <c r="BO16" s="37"/>
      <c r="BP16" s="37"/>
    </row>
    <row r="17" spans="1:68" ht="14.4" x14ac:dyDescent="0.55000000000000004">
      <c r="A17" s="38" t="s">
        <v>350</v>
      </c>
      <c r="B17" s="103" t="s">
        <v>301</v>
      </c>
      <c r="C17" t="s">
        <v>314</v>
      </c>
      <c r="D17" t="s">
        <v>420</v>
      </c>
      <c r="E17" s="101">
        <v>77.304504316999996</v>
      </c>
      <c r="F17" s="41">
        <v>92.758187137999997</v>
      </c>
      <c r="G17" s="104">
        <v>2.5833333333333333E-2</v>
      </c>
      <c r="H17" s="104">
        <v>0.74691825389994038</v>
      </c>
      <c r="I17" s="104">
        <v>0.13271409942594853</v>
      </c>
      <c r="J17" s="105">
        <v>45455.68</v>
      </c>
      <c r="K17" s="105">
        <v>56387.45</v>
      </c>
      <c r="L17" s="105">
        <v>71927.94</v>
      </c>
      <c r="M17" s="105">
        <v>93224.86</v>
      </c>
      <c r="N17" s="105">
        <v>104292.98</v>
      </c>
      <c r="O17" s="104">
        <v>6.25E-2</v>
      </c>
      <c r="P17" s="104">
        <v>0.9375</v>
      </c>
      <c r="Q17" s="104">
        <v>0.178571429</v>
      </c>
      <c r="R17" s="104">
        <v>0.30952381000000001</v>
      </c>
      <c r="S17" s="104">
        <v>0.21428571399999999</v>
      </c>
      <c r="T17" s="104">
        <v>0.178571429</v>
      </c>
      <c r="U17" s="104">
        <v>5.9523810000000003E-2</v>
      </c>
      <c r="V17" s="104">
        <v>5.9523810000000003E-2</v>
      </c>
      <c r="W17" s="104">
        <v>0.27956989199999999</v>
      </c>
      <c r="X17" s="104">
        <v>0.50537634399999998</v>
      </c>
      <c r="Y17" s="104">
        <v>5.3763441000000002E-2</v>
      </c>
      <c r="Z17" s="104">
        <v>5.3763441000000002E-2</v>
      </c>
      <c r="AA17" s="104">
        <v>0.107526882</v>
      </c>
      <c r="AB17" s="109">
        <v>0</v>
      </c>
      <c r="AC17" s="42">
        <v>308</v>
      </c>
      <c r="AD17" s="42">
        <v>0</v>
      </c>
      <c r="AE17" s="42">
        <v>57</v>
      </c>
      <c r="AF17" s="42">
        <v>0</v>
      </c>
      <c r="AG17" s="42">
        <v>0</v>
      </c>
      <c r="AH17" s="109">
        <v>9</v>
      </c>
      <c r="AI17" s="40">
        <v>7.1999999999999995E-2</v>
      </c>
      <c r="AJ17" s="42">
        <v>5</v>
      </c>
      <c r="BM17" s="100"/>
      <c r="BN17" s="37"/>
      <c r="BO17" s="37"/>
      <c r="BP17" s="37"/>
    </row>
    <row r="18" spans="1:68" ht="14.4" x14ac:dyDescent="0.55000000000000004">
      <c r="A18" s="38" t="s">
        <v>350</v>
      </c>
      <c r="B18" s="103" t="s">
        <v>301</v>
      </c>
      <c r="C18" t="s">
        <v>315</v>
      </c>
      <c r="D18" t="s">
        <v>422</v>
      </c>
      <c r="E18" s="101">
        <v>35.751892116</v>
      </c>
      <c r="F18" s="41">
        <v>28.110413827999999</v>
      </c>
      <c r="G18" s="104">
        <v>6.25E-2</v>
      </c>
      <c r="H18" s="104">
        <v>-0.68483587384265587</v>
      </c>
      <c r="I18" s="104">
        <v>-5.1707957050269572E-2</v>
      </c>
      <c r="J18" s="105">
        <v>42531.28</v>
      </c>
      <c r="K18" s="105">
        <v>47658.32</v>
      </c>
      <c r="L18" s="105">
        <v>62432.56</v>
      </c>
      <c r="M18" s="105">
        <v>84199.75</v>
      </c>
      <c r="N18" s="105">
        <v>96201.72</v>
      </c>
      <c r="O18" s="104">
        <v>0.131578947</v>
      </c>
      <c r="P18" s="104">
        <v>0.86842105300000005</v>
      </c>
      <c r="Q18" s="104">
        <v>0.375</v>
      </c>
      <c r="R18" s="104">
        <v>0.125</v>
      </c>
      <c r="S18" s="104">
        <v>0.125</v>
      </c>
      <c r="T18" s="104">
        <v>0.125</v>
      </c>
      <c r="U18" s="104">
        <v>0.125</v>
      </c>
      <c r="V18" s="104">
        <v>0.125</v>
      </c>
      <c r="W18" s="104">
        <v>0.128205128</v>
      </c>
      <c r="X18" s="104">
        <v>0.743589744</v>
      </c>
      <c r="Y18" s="104">
        <v>0.128205128</v>
      </c>
      <c r="Z18" s="104">
        <v>0</v>
      </c>
      <c r="AA18" s="104">
        <v>0</v>
      </c>
      <c r="AB18" s="109">
        <v>0</v>
      </c>
      <c r="AC18" s="42">
        <v>308</v>
      </c>
      <c r="AD18" s="42">
        <v>0</v>
      </c>
      <c r="AE18" s="42">
        <v>47</v>
      </c>
      <c r="AF18" s="42">
        <v>0</v>
      </c>
      <c r="AG18" s="42">
        <v>0</v>
      </c>
      <c r="AH18" s="109">
        <v>1</v>
      </c>
      <c r="AI18" s="40">
        <v>8.0000000000000002E-3</v>
      </c>
      <c r="AJ18" s="42">
        <v>11</v>
      </c>
    </row>
    <row r="19" spans="1:68" ht="14.4" x14ac:dyDescent="0.55000000000000004">
      <c r="A19" s="38" t="s">
        <v>350</v>
      </c>
      <c r="B19" s="103" t="s">
        <v>301</v>
      </c>
      <c r="C19" t="s">
        <v>316</v>
      </c>
      <c r="D19" t="s">
        <v>423</v>
      </c>
      <c r="E19" s="101">
        <v>3.3352452320000001</v>
      </c>
      <c r="F19" s="41">
        <v>18.937034800999999</v>
      </c>
      <c r="G19" s="104">
        <v>0</v>
      </c>
      <c r="H19" s="104">
        <v>-0.47351847581061507</v>
      </c>
      <c r="I19" s="104">
        <v>0.64597357829308788</v>
      </c>
      <c r="J19" s="105">
        <v>0</v>
      </c>
      <c r="K19" s="105">
        <v>0</v>
      </c>
      <c r="L19" s="105">
        <v>0</v>
      </c>
      <c r="M19" s="105">
        <v>0</v>
      </c>
      <c r="N19" s="105">
        <v>0</v>
      </c>
      <c r="O19" s="104">
        <v>0</v>
      </c>
      <c r="P19" s="104">
        <v>1</v>
      </c>
      <c r="Q19" s="104">
        <v>0.2</v>
      </c>
      <c r="R19" s="104">
        <v>0.2</v>
      </c>
      <c r="S19" s="104">
        <v>0.2</v>
      </c>
      <c r="T19" s="104">
        <v>0.2</v>
      </c>
      <c r="U19" s="104">
        <v>0.2</v>
      </c>
      <c r="V19" s="104">
        <v>0</v>
      </c>
      <c r="W19" s="104">
        <v>0.5</v>
      </c>
      <c r="X19" s="104">
        <v>0.5</v>
      </c>
      <c r="Y19" s="104">
        <v>0</v>
      </c>
      <c r="Z19" s="104">
        <v>0</v>
      </c>
      <c r="AA19" s="104">
        <v>0</v>
      </c>
      <c r="AB19" s="109">
        <v>0</v>
      </c>
      <c r="AC19" s="42">
        <v>0</v>
      </c>
      <c r="AD19" s="42">
        <v>0</v>
      </c>
      <c r="AE19" s="42">
        <v>0</v>
      </c>
      <c r="AF19" s="42">
        <v>30</v>
      </c>
      <c r="AG19" s="42">
        <v>5</v>
      </c>
      <c r="AH19" s="109">
        <v>1</v>
      </c>
      <c r="AI19" s="40">
        <v>8.0000000000000002E-3</v>
      </c>
      <c r="AJ19" s="42">
        <v>11</v>
      </c>
    </row>
    <row r="20" spans="1:68" ht="14.4" x14ac:dyDescent="0.55000000000000004">
      <c r="A20" s="38" t="s">
        <v>350</v>
      </c>
      <c r="B20" s="103" t="s">
        <v>301</v>
      </c>
      <c r="C20" t="s">
        <v>317</v>
      </c>
      <c r="D20" t="s">
        <v>424</v>
      </c>
      <c r="E20" s="101">
        <v>23.696550351999999</v>
      </c>
      <c r="F20" s="41">
        <v>56.370063715999997</v>
      </c>
      <c r="G20" s="104">
        <v>5.0833333333333335E-2</v>
      </c>
      <c r="H20" s="104">
        <v>0.85857973466482806</v>
      </c>
      <c r="I20" s="104">
        <v>7.7751271583059708E-2</v>
      </c>
      <c r="J20" s="105">
        <v>29958.23</v>
      </c>
      <c r="K20" s="105">
        <v>32948.129999999997</v>
      </c>
      <c r="L20" s="105">
        <v>35369.620000000003</v>
      </c>
      <c r="M20" s="105">
        <v>40041.620000000003</v>
      </c>
      <c r="N20" s="105">
        <v>47169.760000000002</v>
      </c>
      <c r="O20" s="104">
        <v>0.178571429</v>
      </c>
      <c r="P20" s="104">
        <v>0.821428571</v>
      </c>
      <c r="Q20" s="104">
        <v>0.28571428599999998</v>
      </c>
      <c r="R20" s="104">
        <v>0.14285714299999999</v>
      </c>
      <c r="S20" s="104">
        <v>0.14285714299999999</v>
      </c>
      <c r="T20" s="104">
        <v>0.14285714299999999</v>
      </c>
      <c r="U20" s="104">
        <v>0.14285714299999999</v>
      </c>
      <c r="V20" s="104">
        <v>0.14285714299999999</v>
      </c>
      <c r="W20" s="104">
        <v>0.185185185</v>
      </c>
      <c r="X20" s="104">
        <v>0.62962963000000005</v>
      </c>
      <c r="Y20" s="104">
        <v>0.185185185</v>
      </c>
      <c r="Z20" s="104">
        <v>0</v>
      </c>
      <c r="AA20" s="104">
        <v>0</v>
      </c>
      <c r="AB20" s="109">
        <v>0</v>
      </c>
      <c r="AC20" s="42">
        <v>0</v>
      </c>
      <c r="AD20" s="42">
        <v>0</v>
      </c>
      <c r="AE20" s="42">
        <v>0</v>
      </c>
      <c r="AF20" s="42">
        <v>0</v>
      </c>
      <c r="AG20" s="42">
        <v>0</v>
      </c>
      <c r="AH20" s="109">
        <v>5</v>
      </c>
      <c r="AI20" s="40">
        <v>0.04</v>
      </c>
      <c r="AJ20" s="42">
        <v>6</v>
      </c>
    </row>
    <row r="21" spans="1:68" ht="14.4" x14ac:dyDescent="0.55000000000000004">
      <c r="A21" s="38" t="s">
        <v>350</v>
      </c>
      <c r="B21" s="103" t="s">
        <v>301</v>
      </c>
      <c r="C21" t="s">
        <v>318</v>
      </c>
      <c r="D21" t="s">
        <v>425</v>
      </c>
      <c r="E21" s="101">
        <v>25.87748865</v>
      </c>
      <c r="F21" s="41">
        <v>18.000399521999999</v>
      </c>
      <c r="G21" s="104">
        <v>6.1666666666666668E-2</v>
      </c>
      <c r="H21" s="104">
        <v>-0.36004349696055443</v>
      </c>
      <c r="I21" s="104">
        <v>0.26840321918178101</v>
      </c>
      <c r="J21" s="105">
        <v>41974.75</v>
      </c>
      <c r="K21" s="105">
        <v>46754.86</v>
      </c>
      <c r="L21" s="105">
        <v>49740.37</v>
      </c>
      <c r="M21" s="105">
        <v>72585.850000000006</v>
      </c>
      <c r="N21" s="105">
        <v>97772.68</v>
      </c>
      <c r="O21" s="104">
        <v>0.16666666699999999</v>
      </c>
      <c r="P21" s="104">
        <v>0.83333333300000001</v>
      </c>
      <c r="Q21" s="104">
        <v>0.28571428599999998</v>
      </c>
      <c r="R21" s="104">
        <v>0.14285714299999999</v>
      </c>
      <c r="S21" s="104">
        <v>0.14285714299999999</v>
      </c>
      <c r="T21" s="104">
        <v>0.14285714299999999</v>
      </c>
      <c r="U21" s="104">
        <v>0.14285714299999999</v>
      </c>
      <c r="V21" s="104">
        <v>0.14285714299999999</v>
      </c>
      <c r="W21" s="104">
        <v>0.21739130400000001</v>
      </c>
      <c r="X21" s="104">
        <v>0.78260869600000005</v>
      </c>
      <c r="Y21" s="104">
        <v>0</v>
      </c>
      <c r="Z21" s="104">
        <v>0</v>
      </c>
      <c r="AA21" s="104">
        <v>0</v>
      </c>
      <c r="AB21" s="109">
        <v>0</v>
      </c>
      <c r="AC21" s="42">
        <v>0</v>
      </c>
      <c r="AD21" s="42">
        <v>0</v>
      </c>
      <c r="AE21" s="42">
        <v>0</v>
      </c>
      <c r="AF21" s="42">
        <v>0</v>
      </c>
      <c r="AG21" s="42">
        <v>0</v>
      </c>
      <c r="AH21" s="109">
        <v>0</v>
      </c>
      <c r="AI21" s="40">
        <v>0</v>
      </c>
      <c r="AJ21" s="42">
        <v>0</v>
      </c>
    </row>
    <row r="22" spans="1:68" ht="14.4" x14ac:dyDescent="0.55000000000000004">
      <c r="A22" s="38" t="s">
        <v>350</v>
      </c>
      <c r="B22" s="103" t="s">
        <v>301</v>
      </c>
      <c r="C22" t="s">
        <v>319</v>
      </c>
      <c r="D22" t="s">
        <v>426</v>
      </c>
      <c r="E22" s="101">
        <v>5.2428209999999999E-3</v>
      </c>
      <c r="F22" s="41">
        <v>2.3337290000000001E-3</v>
      </c>
      <c r="G22" s="104">
        <v>0</v>
      </c>
      <c r="H22" s="104">
        <v>-0.90016917361417159</v>
      </c>
      <c r="I22" s="104">
        <v>0.35173869182258938</v>
      </c>
      <c r="J22" s="105">
        <v>0</v>
      </c>
      <c r="K22" s="105">
        <v>0</v>
      </c>
      <c r="L22" s="105">
        <v>0</v>
      </c>
      <c r="M22" s="105">
        <v>0</v>
      </c>
      <c r="N22" s="105">
        <v>0</v>
      </c>
      <c r="O22" s="104">
        <v>0</v>
      </c>
      <c r="P22" s="104">
        <v>0</v>
      </c>
      <c r="Q22" s="104">
        <v>0</v>
      </c>
      <c r="R22" s="104">
        <v>0</v>
      </c>
      <c r="S22" s="104">
        <v>0</v>
      </c>
      <c r="T22" s="104">
        <v>0</v>
      </c>
      <c r="U22" s="104">
        <v>0</v>
      </c>
      <c r="V22" s="104">
        <v>0</v>
      </c>
      <c r="W22" s="104">
        <v>0</v>
      </c>
      <c r="X22" s="104">
        <v>0</v>
      </c>
      <c r="Y22" s="104">
        <v>0</v>
      </c>
      <c r="Z22" s="104">
        <v>0</v>
      </c>
      <c r="AA22" s="104">
        <v>0</v>
      </c>
      <c r="AB22" s="109">
        <v>0</v>
      </c>
      <c r="AC22" s="42">
        <v>0</v>
      </c>
      <c r="AD22" s="42">
        <v>0</v>
      </c>
      <c r="AE22" s="42">
        <v>0</v>
      </c>
      <c r="AF22" s="42">
        <v>0</v>
      </c>
      <c r="AG22" s="42">
        <v>0</v>
      </c>
      <c r="AH22" s="109">
        <v>0</v>
      </c>
      <c r="AI22" s="40">
        <v>0</v>
      </c>
      <c r="AJ22" s="42">
        <v>0</v>
      </c>
    </row>
    <row r="23" spans="1:68" ht="14.4" x14ac:dyDescent="0.55000000000000004">
      <c r="A23" s="38" t="s">
        <v>350</v>
      </c>
      <c r="B23" s="103" t="s">
        <v>320</v>
      </c>
      <c r="C23" t="s">
        <v>321</v>
      </c>
      <c r="D23" t="s">
        <v>427</v>
      </c>
      <c r="E23" s="101">
        <v>216.168010807</v>
      </c>
      <c r="F23" s="41">
        <v>327.733863859</v>
      </c>
      <c r="G23" s="104">
        <v>3.4166666666666665E-2</v>
      </c>
      <c r="H23" s="104">
        <v>0.17053120653651266</v>
      </c>
      <c r="I23" s="104">
        <v>0.22088296469374663</v>
      </c>
      <c r="J23" s="105">
        <v>29659.18</v>
      </c>
      <c r="K23" s="105">
        <v>39045.480000000003</v>
      </c>
      <c r="L23" s="105">
        <v>54337.19</v>
      </c>
      <c r="M23" s="105">
        <v>75788.81</v>
      </c>
      <c r="N23" s="105">
        <v>109416.6</v>
      </c>
      <c r="O23" s="104">
        <v>2.3255814E-2</v>
      </c>
      <c r="P23" s="104">
        <v>0.97674418600000001</v>
      </c>
      <c r="Q23" s="104">
        <v>0.106976744</v>
      </c>
      <c r="R23" s="104">
        <v>0.21860465100000001</v>
      </c>
      <c r="S23" s="104">
        <v>0.24651162800000001</v>
      </c>
      <c r="T23" s="104">
        <v>0.21860465100000001</v>
      </c>
      <c r="U23" s="104">
        <v>0.15348837200000001</v>
      </c>
      <c r="V23" s="104">
        <v>5.5813952999999999E-2</v>
      </c>
      <c r="W23" s="104">
        <v>0.27678571400000002</v>
      </c>
      <c r="X23" s="104">
        <v>0.633928571</v>
      </c>
      <c r="Y23" s="104">
        <v>2.2321429E-2</v>
      </c>
      <c r="Z23" s="104">
        <v>2.2321429E-2</v>
      </c>
      <c r="AA23" s="104">
        <v>4.4642858000000001E-2</v>
      </c>
      <c r="AB23" s="109">
        <v>224</v>
      </c>
      <c r="AC23" s="42">
        <v>3808</v>
      </c>
      <c r="AD23" s="42">
        <v>0</v>
      </c>
      <c r="AE23" s="42">
        <v>11</v>
      </c>
      <c r="AF23" s="42">
        <v>30</v>
      </c>
      <c r="AG23" s="42">
        <v>5</v>
      </c>
      <c r="AH23" s="109">
        <v>19</v>
      </c>
      <c r="AI23" s="40">
        <v>0.70370370400000004</v>
      </c>
      <c r="AJ23" s="42">
        <v>1</v>
      </c>
    </row>
    <row r="24" spans="1:68" ht="14.4" x14ac:dyDescent="0.55000000000000004">
      <c r="A24" s="38" t="s">
        <v>350</v>
      </c>
      <c r="B24" s="103" t="s">
        <v>320</v>
      </c>
      <c r="C24" t="s">
        <v>322</v>
      </c>
      <c r="D24" t="s">
        <v>429</v>
      </c>
      <c r="E24" s="101">
        <v>96.074957878000006</v>
      </c>
      <c r="F24" s="41">
        <v>114.934526214</v>
      </c>
      <c r="G24" s="104">
        <v>3.3333333333333333E-2</v>
      </c>
      <c r="H24" s="104">
        <v>0.25811387041311057</v>
      </c>
      <c r="I24" s="104">
        <v>0.15679561301633937</v>
      </c>
      <c r="J24" s="105">
        <v>33184.28</v>
      </c>
      <c r="K24" s="105">
        <v>37948.9</v>
      </c>
      <c r="L24" s="105">
        <v>50211.67</v>
      </c>
      <c r="M24" s="105">
        <v>69752.740000000005</v>
      </c>
      <c r="N24" s="105">
        <v>116697.33</v>
      </c>
      <c r="O24" s="104">
        <v>5.0505051000000002E-2</v>
      </c>
      <c r="P24" s="104">
        <v>0.94949494899999998</v>
      </c>
      <c r="Q24" s="104">
        <v>0.147058824</v>
      </c>
      <c r="R24" s="104">
        <v>0.196078431</v>
      </c>
      <c r="S24" s="104">
        <v>0.21568627500000001</v>
      </c>
      <c r="T24" s="104">
        <v>0.20588235299999999</v>
      </c>
      <c r="U24" s="104">
        <v>0.18627451</v>
      </c>
      <c r="V24" s="104">
        <v>4.9019607999999999E-2</v>
      </c>
      <c r="W24" s="104">
        <v>0.29464285699999998</v>
      </c>
      <c r="X24" s="104">
        <v>0.52678571399999996</v>
      </c>
      <c r="Y24" s="104">
        <v>4.4642857000000001E-2</v>
      </c>
      <c r="Z24" s="104">
        <v>4.4642857000000001E-2</v>
      </c>
      <c r="AA24" s="104">
        <v>8.9285714000000002E-2</v>
      </c>
      <c r="AB24" s="109">
        <v>0</v>
      </c>
      <c r="AC24" s="42">
        <v>0</v>
      </c>
      <c r="AD24" s="42">
        <v>0</v>
      </c>
      <c r="AE24" s="42">
        <v>0</v>
      </c>
      <c r="AF24" s="42">
        <v>0</v>
      </c>
      <c r="AG24" s="42">
        <v>0</v>
      </c>
      <c r="AH24" s="109">
        <v>4</v>
      </c>
      <c r="AI24" s="40">
        <v>0.14814814800000001</v>
      </c>
      <c r="AJ24" s="42">
        <v>2</v>
      </c>
    </row>
    <row r="25" spans="1:68" ht="14.4" x14ac:dyDescent="0.55000000000000004">
      <c r="A25" s="38" t="s">
        <v>350</v>
      </c>
      <c r="B25" s="103" t="s">
        <v>320</v>
      </c>
      <c r="C25" t="s">
        <v>323</v>
      </c>
      <c r="D25" t="s">
        <v>430</v>
      </c>
      <c r="E25" s="101">
        <v>68.109536184999996</v>
      </c>
      <c r="F25" s="41">
        <v>80.965220724999995</v>
      </c>
      <c r="G25" s="104">
        <v>3.1666666666666669E-2</v>
      </c>
      <c r="H25" s="104">
        <v>0.75922965275091514</v>
      </c>
      <c r="I25" s="104">
        <v>0.13398216687621098</v>
      </c>
      <c r="J25" s="105">
        <v>36277.9</v>
      </c>
      <c r="K25" s="105">
        <v>39412.160000000003</v>
      </c>
      <c r="L25" s="105">
        <v>49925.26</v>
      </c>
      <c r="M25" s="105">
        <v>65557.77</v>
      </c>
      <c r="N25" s="105">
        <v>78548.84</v>
      </c>
      <c r="O25" s="104">
        <v>7.6923077000000006E-2</v>
      </c>
      <c r="P25" s="104">
        <v>0.92307692299999999</v>
      </c>
      <c r="Q25" s="104">
        <v>0.136986301</v>
      </c>
      <c r="R25" s="104">
        <v>6.8493151000000002E-2</v>
      </c>
      <c r="S25" s="104">
        <v>0.19178082199999999</v>
      </c>
      <c r="T25" s="104">
        <v>0.246575342</v>
      </c>
      <c r="U25" s="104">
        <v>0.28767123300000003</v>
      </c>
      <c r="V25" s="104">
        <v>6.8493151000000002E-2</v>
      </c>
      <c r="W25" s="104">
        <v>0.426666667</v>
      </c>
      <c r="X25" s="104">
        <v>0.37333333299999999</v>
      </c>
      <c r="Y25" s="104">
        <v>6.6666666999999999E-2</v>
      </c>
      <c r="Z25" s="104">
        <v>6.6666666999999999E-2</v>
      </c>
      <c r="AA25" s="104">
        <v>6.6666666999999999E-2</v>
      </c>
      <c r="AB25" s="109">
        <v>658</v>
      </c>
      <c r="AC25" s="42">
        <v>4032</v>
      </c>
      <c r="AD25" s="42">
        <v>0</v>
      </c>
      <c r="AE25" s="42">
        <v>0</v>
      </c>
      <c r="AF25" s="42">
        <v>12</v>
      </c>
      <c r="AG25" s="42">
        <v>5</v>
      </c>
      <c r="AH25" s="109">
        <v>4</v>
      </c>
      <c r="AI25" s="40">
        <v>0.14814814800000001</v>
      </c>
      <c r="AJ25" s="42">
        <v>2</v>
      </c>
    </row>
    <row r="26" spans="1:68" ht="14.4" x14ac:dyDescent="0.55000000000000004">
      <c r="A26" s="38" t="s">
        <v>350</v>
      </c>
      <c r="B26" s="103" t="s">
        <v>320</v>
      </c>
      <c r="C26" t="s">
        <v>324</v>
      </c>
      <c r="D26" t="s">
        <v>431</v>
      </c>
      <c r="E26" s="101">
        <v>100.776712375</v>
      </c>
      <c r="F26" s="41">
        <v>98.320271344000005</v>
      </c>
      <c r="G26" s="104">
        <v>5.3333333333333337E-2</v>
      </c>
      <c r="H26" s="104">
        <v>2.1053379896239997</v>
      </c>
      <c r="I26" s="104">
        <v>5.6549702145410989E-2</v>
      </c>
      <c r="J26" s="105">
        <v>20450.849999999999</v>
      </c>
      <c r="K26" s="105">
        <v>23360.560000000001</v>
      </c>
      <c r="L26" s="105">
        <v>38752.04</v>
      </c>
      <c r="M26" s="105">
        <v>49143.07</v>
      </c>
      <c r="N26" s="105">
        <v>58179</v>
      </c>
      <c r="O26" s="104">
        <v>0.67</v>
      </c>
      <c r="P26" s="104">
        <v>0.33</v>
      </c>
      <c r="Q26" s="104">
        <v>0.14018691599999999</v>
      </c>
      <c r="R26" s="104">
        <v>0.25233644900000002</v>
      </c>
      <c r="S26" s="104">
        <v>0.23364486000000001</v>
      </c>
      <c r="T26" s="104">
        <v>0.214953271</v>
      </c>
      <c r="U26" s="104">
        <v>0.112149533</v>
      </c>
      <c r="V26" s="104">
        <v>4.6728972000000001E-2</v>
      </c>
      <c r="W26" s="104">
        <v>0.2</v>
      </c>
      <c r="X26" s="104">
        <v>0.66363636400000003</v>
      </c>
      <c r="Y26" s="104">
        <v>4.5454544999999999E-2</v>
      </c>
      <c r="Z26" s="104">
        <v>4.5454544999999999E-2</v>
      </c>
      <c r="AA26" s="104">
        <v>4.5454544999999999E-2</v>
      </c>
      <c r="AB26" s="109">
        <v>532</v>
      </c>
      <c r="AC26" s="42">
        <v>6790</v>
      </c>
      <c r="AD26" s="42">
        <v>0</v>
      </c>
      <c r="AE26" s="42">
        <v>0</v>
      </c>
      <c r="AF26" s="42">
        <v>0</v>
      </c>
      <c r="AG26" s="42">
        <v>0</v>
      </c>
      <c r="AH26" s="109">
        <v>0</v>
      </c>
      <c r="AI26" s="40">
        <v>0</v>
      </c>
      <c r="AJ26" s="42">
        <v>0</v>
      </c>
    </row>
    <row r="27" spans="1:68" ht="14.4" x14ac:dyDescent="0.55000000000000004">
      <c r="A27" s="38" t="s">
        <v>350</v>
      </c>
      <c r="B27" s="103" t="s">
        <v>320</v>
      </c>
      <c r="C27" t="s">
        <v>325</v>
      </c>
      <c r="D27" t="s">
        <v>432</v>
      </c>
      <c r="E27" s="101">
        <v>19.974872371</v>
      </c>
      <c r="F27" s="41">
        <v>20.395700449</v>
      </c>
      <c r="G27" s="104">
        <v>0</v>
      </c>
      <c r="H27" s="104">
        <v>2.0919819474473536</v>
      </c>
      <c r="I27" s="104">
        <v>0.24018257092672565</v>
      </c>
      <c r="J27" s="105">
        <v>33022.15</v>
      </c>
      <c r="K27" s="105">
        <v>42606.03</v>
      </c>
      <c r="L27" s="105">
        <v>51685.22</v>
      </c>
      <c r="M27" s="105">
        <v>61218.91</v>
      </c>
      <c r="N27" s="105">
        <v>71112.850000000006</v>
      </c>
      <c r="O27" s="104">
        <v>0.21739130400000001</v>
      </c>
      <c r="P27" s="104">
        <v>0.78260869600000005</v>
      </c>
      <c r="Q27" s="104">
        <v>0.16666666699999999</v>
      </c>
      <c r="R27" s="104">
        <v>0.16666666699999999</v>
      </c>
      <c r="S27" s="104">
        <v>0.16666666699999999</v>
      </c>
      <c r="T27" s="104">
        <v>0.16666666699999999</v>
      </c>
      <c r="U27" s="104">
        <v>0.16666666699999999</v>
      </c>
      <c r="V27" s="104">
        <v>0.16666666699999999</v>
      </c>
      <c r="W27" s="104">
        <v>0.17241379300000001</v>
      </c>
      <c r="X27" s="104">
        <v>0.482758621</v>
      </c>
      <c r="Y27" s="104">
        <v>0.17241379300000001</v>
      </c>
      <c r="Z27" s="104">
        <v>0.17241379300000001</v>
      </c>
      <c r="AA27" s="104">
        <v>0</v>
      </c>
      <c r="AB27" s="109">
        <v>0</v>
      </c>
      <c r="AC27" s="42">
        <v>350</v>
      </c>
      <c r="AD27" s="42">
        <v>0</v>
      </c>
      <c r="AE27" s="42">
        <v>0</v>
      </c>
      <c r="AF27" s="42">
        <v>0</v>
      </c>
      <c r="AG27" s="42">
        <v>0</v>
      </c>
      <c r="AH27" s="109">
        <v>0</v>
      </c>
      <c r="AI27" s="40">
        <v>0</v>
      </c>
      <c r="AJ27" s="42">
        <v>0</v>
      </c>
    </row>
    <row r="28" spans="1:68" ht="14.4" x14ac:dyDescent="0.55000000000000004">
      <c r="A28" s="38" t="s">
        <v>350</v>
      </c>
      <c r="B28" s="103" t="s">
        <v>320</v>
      </c>
      <c r="C28" t="s">
        <v>326</v>
      </c>
      <c r="D28" t="s">
        <v>433</v>
      </c>
      <c r="E28" s="101">
        <v>38.515490452999998</v>
      </c>
      <c r="F28" s="41">
        <v>45.667310430999997</v>
      </c>
      <c r="G28" s="104">
        <v>2.4999999999999998E-2</v>
      </c>
      <c r="H28" s="104">
        <v>1.945778304110388</v>
      </c>
      <c r="I28" s="104">
        <v>0.13303727201014753</v>
      </c>
      <c r="J28" s="105">
        <v>35761.49</v>
      </c>
      <c r="K28" s="105">
        <v>50745.5</v>
      </c>
      <c r="L28" s="105">
        <v>71156.61</v>
      </c>
      <c r="M28" s="105">
        <v>92002.57</v>
      </c>
      <c r="N28" s="105">
        <v>106623.65</v>
      </c>
      <c r="O28" s="104">
        <v>0.13513513499999999</v>
      </c>
      <c r="P28" s="104">
        <v>0.86486486500000004</v>
      </c>
      <c r="Q28" s="104">
        <v>0.375</v>
      </c>
      <c r="R28" s="104">
        <v>0.125</v>
      </c>
      <c r="S28" s="104">
        <v>0.125</v>
      </c>
      <c r="T28" s="104">
        <v>0.125</v>
      </c>
      <c r="U28" s="104">
        <v>0.125</v>
      </c>
      <c r="V28" s="104">
        <v>0.125</v>
      </c>
      <c r="W28" s="104">
        <v>0.34782608700000001</v>
      </c>
      <c r="X28" s="104">
        <v>0.32608695700000001</v>
      </c>
      <c r="Y28" s="104">
        <v>0.108695652</v>
      </c>
      <c r="Z28" s="104">
        <v>0.108695652</v>
      </c>
      <c r="AA28" s="104">
        <v>0.108695652</v>
      </c>
      <c r="AB28" s="109">
        <v>0</v>
      </c>
      <c r="AC28" s="42">
        <v>0</v>
      </c>
      <c r="AD28" s="42">
        <v>0</v>
      </c>
      <c r="AE28" s="42">
        <v>0</v>
      </c>
      <c r="AF28" s="42">
        <v>0</v>
      </c>
      <c r="AG28" s="42">
        <v>0</v>
      </c>
      <c r="AH28" s="109">
        <v>0</v>
      </c>
      <c r="AI28" s="40">
        <v>0</v>
      </c>
      <c r="AJ28" s="42">
        <v>0</v>
      </c>
    </row>
    <row r="29" spans="1:68" ht="14.4" x14ac:dyDescent="0.55000000000000004">
      <c r="A29" s="38" t="s">
        <v>350</v>
      </c>
      <c r="B29" s="103" t="s">
        <v>320</v>
      </c>
      <c r="C29" t="s">
        <v>327</v>
      </c>
      <c r="D29" t="s">
        <v>434</v>
      </c>
      <c r="E29" s="101">
        <v>10.382390193000001</v>
      </c>
      <c r="F29" s="41">
        <v>16.045352845</v>
      </c>
      <c r="G29" s="104">
        <v>0</v>
      </c>
      <c r="H29" s="104">
        <v>-0.5854393884945317</v>
      </c>
      <c r="I29" s="104">
        <v>0.2972906124334484</v>
      </c>
      <c r="J29" s="105">
        <v>28510.65</v>
      </c>
      <c r="K29" s="105">
        <v>34305.03</v>
      </c>
      <c r="L29" s="105">
        <v>44321.9</v>
      </c>
      <c r="M29" s="105">
        <v>58455.92</v>
      </c>
      <c r="N29" s="105">
        <v>75388.12</v>
      </c>
      <c r="O29" s="104">
        <v>0.5</v>
      </c>
      <c r="P29" s="104">
        <v>0.5</v>
      </c>
      <c r="Q29" s="104">
        <v>0.28571428599999998</v>
      </c>
      <c r="R29" s="104">
        <v>0.14285714299999999</v>
      </c>
      <c r="S29" s="104">
        <v>0.14285714299999999</v>
      </c>
      <c r="T29" s="104">
        <v>0.14285714299999999</v>
      </c>
      <c r="U29" s="104">
        <v>0.14285714299999999</v>
      </c>
      <c r="V29" s="104">
        <v>0.14285714299999999</v>
      </c>
      <c r="W29" s="104">
        <v>0.33333333300000001</v>
      </c>
      <c r="X29" s="104">
        <v>0.33333333300000001</v>
      </c>
      <c r="Y29" s="104">
        <v>0.33333333300000001</v>
      </c>
      <c r="Z29" s="104">
        <v>0</v>
      </c>
      <c r="AA29" s="104">
        <v>0</v>
      </c>
      <c r="AB29" s="109">
        <v>0</v>
      </c>
      <c r="AC29" s="42">
        <v>350</v>
      </c>
      <c r="AD29" s="42">
        <v>0</v>
      </c>
      <c r="AE29" s="42">
        <v>0</v>
      </c>
      <c r="AF29" s="42">
        <v>0</v>
      </c>
      <c r="AG29" s="42">
        <v>0</v>
      </c>
      <c r="AH29" s="109">
        <v>0</v>
      </c>
      <c r="AI29" s="40">
        <v>0</v>
      </c>
      <c r="AJ29" s="42">
        <v>0</v>
      </c>
    </row>
    <row r="30" spans="1:68" ht="14.4" x14ac:dyDescent="0.55000000000000004">
      <c r="A30" s="38" t="s">
        <v>350</v>
      </c>
      <c r="B30" s="103" t="s">
        <v>320</v>
      </c>
      <c r="C30" t="s">
        <v>328</v>
      </c>
      <c r="D30" t="s">
        <v>435</v>
      </c>
      <c r="E30" s="101">
        <v>1.7624077039999999</v>
      </c>
      <c r="F30" s="41">
        <v>4.4761870210000003</v>
      </c>
      <c r="G30" s="104">
        <v>0</v>
      </c>
      <c r="H30" s="104">
        <v>-0.42734291553172427</v>
      </c>
      <c r="I30" s="104">
        <v>0.93693793907746115</v>
      </c>
      <c r="J30" s="105">
        <v>0</v>
      </c>
      <c r="K30" s="105">
        <v>0</v>
      </c>
      <c r="L30" s="105">
        <v>0</v>
      </c>
      <c r="M30" s="105">
        <v>0</v>
      </c>
      <c r="N30" s="105">
        <v>0</v>
      </c>
      <c r="O30" s="104">
        <v>0.5</v>
      </c>
      <c r="P30" s="104">
        <v>0.5</v>
      </c>
      <c r="Q30" s="104">
        <v>0</v>
      </c>
      <c r="R30" s="104">
        <v>0.2</v>
      </c>
      <c r="S30" s="104">
        <v>0.2</v>
      </c>
      <c r="T30" s="104">
        <v>0.2</v>
      </c>
      <c r="U30" s="104">
        <v>0.2</v>
      </c>
      <c r="V30" s="104">
        <v>0.2</v>
      </c>
      <c r="W30" s="104">
        <v>0.5</v>
      </c>
      <c r="X30" s="104">
        <v>0.5</v>
      </c>
      <c r="Y30" s="104">
        <v>0</v>
      </c>
      <c r="Z30" s="104">
        <v>0</v>
      </c>
      <c r="AA30" s="104">
        <v>0</v>
      </c>
      <c r="AB30" s="109">
        <v>0</v>
      </c>
      <c r="AC30" s="42">
        <v>0</v>
      </c>
      <c r="AD30" s="42">
        <v>0</v>
      </c>
      <c r="AE30" s="42">
        <v>0</v>
      </c>
      <c r="AF30" s="42">
        <v>0</v>
      </c>
      <c r="AG30" s="42">
        <v>0</v>
      </c>
      <c r="AH30" s="109">
        <v>0</v>
      </c>
      <c r="AI30" s="40">
        <v>0</v>
      </c>
      <c r="AJ30" s="42">
        <v>0</v>
      </c>
    </row>
    <row r="31" spans="1:68" ht="14.4" x14ac:dyDescent="0.55000000000000004">
      <c r="A31" s="38" t="s">
        <v>350</v>
      </c>
      <c r="B31" s="103" t="s">
        <v>320</v>
      </c>
      <c r="C31" t="s">
        <v>329</v>
      </c>
      <c r="D31" t="s">
        <v>436</v>
      </c>
      <c r="E31" s="101">
        <v>0.56632966799999995</v>
      </c>
      <c r="F31" s="41">
        <v>1.899116622</v>
      </c>
      <c r="G31" s="104">
        <v>0</v>
      </c>
      <c r="H31" s="104">
        <v>0.42801856315785891</v>
      </c>
      <c r="I31" s="104">
        <v>0.21633324532099213</v>
      </c>
      <c r="J31" s="105">
        <v>0</v>
      </c>
      <c r="K31" s="105">
        <v>0</v>
      </c>
      <c r="L31" s="105">
        <v>0</v>
      </c>
      <c r="M31" s="105">
        <v>0</v>
      </c>
      <c r="N31" s="105">
        <v>0</v>
      </c>
      <c r="O31" s="104">
        <v>0</v>
      </c>
      <c r="P31" s="104">
        <v>1</v>
      </c>
      <c r="Q31" s="104">
        <v>0</v>
      </c>
      <c r="R31" s="104">
        <v>0</v>
      </c>
      <c r="S31" s="104">
        <v>0</v>
      </c>
      <c r="T31" s="104">
        <v>0</v>
      </c>
      <c r="U31" s="104">
        <v>0</v>
      </c>
      <c r="V31" s="104">
        <v>0</v>
      </c>
      <c r="W31" s="104">
        <v>1</v>
      </c>
      <c r="X31" s="104">
        <v>0</v>
      </c>
      <c r="Y31" s="104">
        <v>0</v>
      </c>
      <c r="Z31" s="104">
        <v>0</v>
      </c>
      <c r="AA31" s="104">
        <v>0</v>
      </c>
      <c r="AB31" s="109">
        <v>0</v>
      </c>
      <c r="AC31" s="42">
        <v>0</v>
      </c>
      <c r="AD31" s="42">
        <v>0</v>
      </c>
      <c r="AE31" s="42">
        <v>0</v>
      </c>
      <c r="AF31" s="42">
        <v>0</v>
      </c>
      <c r="AG31" s="42">
        <v>0</v>
      </c>
      <c r="AH31" s="109">
        <v>0</v>
      </c>
      <c r="AI31" s="40">
        <v>0</v>
      </c>
      <c r="AJ31" s="42">
        <v>0</v>
      </c>
    </row>
    <row r="32" spans="1:68" ht="14.4" x14ac:dyDescent="0.55000000000000004">
      <c r="A32" s="38" t="s">
        <v>350</v>
      </c>
      <c r="B32" s="103" t="s">
        <v>320</v>
      </c>
      <c r="C32" t="s">
        <v>330</v>
      </c>
      <c r="D32" t="s">
        <v>437</v>
      </c>
      <c r="E32" s="101">
        <v>2.1896270549999999</v>
      </c>
      <c r="F32" s="41">
        <v>4.5526404300000003</v>
      </c>
      <c r="G32" s="104">
        <v>0</v>
      </c>
      <c r="H32" s="104">
        <v>-2.7709425234180615E-2</v>
      </c>
      <c r="I32" s="104">
        <v>4.5486852554441112E-2</v>
      </c>
      <c r="J32" s="105">
        <v>0</v>
      </c>
      <c r="K32" s="105">
        <v>0</v>
      </c>
      <c r="L32" s="105">
        <v>0</v>
      </c>
      <c r="M32" s="105">
        <v>0</v>
      </c>
      <c r="N32" s="105">
        <v>0</v>
      </c>
      <c r="O32" s="104">
        <v>0</v>
      </c>
      <c r="P32" s="104">
        <v>1</v>
      </c>
      <c r="Q32" s="104">
        <v>0</v>
      </c>
      <c r="R32" s="104">
        <v>0.5</v>
      </c>
      <c r="S32" s="104">
        <v>0.5</v>
      </c>
      <c r="T32" s="104">
        <v>0</v>
      </c>
      <c r="U32" s="104">
        <v>0</v>
      </c>
      <c r="V32" s="104">
        <v>0</v>
      </c>
      <c r="W32" s="104">
        <v>0.5</v>
      </c>
      <c r="X32" s="104">
        <v>0.5</v>
      </c>
      <c r="Y32" s="104">
        <v>0</v>
      </c>
      <c r="Z32" s="104">
        <v>0</v>
      </c>
      <c r="AA32" s="104">
        <v>0</v>
      </c>
      <c r="AB32" s="109">
        <v>0</v>
      </c>
      <c r="AC32" s="42">
        <v>0</v>
      </c>
      <c r="AD32" s="42">
        <v>0</v>
      </c>
      <c r="AE32" s="42">
        <v>0</v>
      </c>
      <c r="AF32" s="42">
        <v>0</v>
      </c>
      <c r="AG32" s="42">
        <v>0</v>
      </c>
      <c r="AH32" s="109">
        <v>0</v>
      </c>
      <c r="AI32" s="40">
        <v>0</v>
      </c>
      <c r="AJ32" s="42">
        <v>0</v>
      </c>
    </row>
    <row r="33" spans="1:36" ht="14.4" x14ac:dyDescent="0.55000000000000004">
      <c r="A33" s="38" t="s">
        <v>350</v>
      </c>
      <c r="B33" s="103" t="s">
        <v>331</v>
      </c>
      <c r="C33" t="s">
        <v>332</v>
      </c>
      <c r="D33" t="s">
        <v>438</v>
      </c>
      <c r="E33" s="101">
        <v>138.15200876399999</v>
      </c>
      <c r="F33" s="41">
        <v>180.145820818</v>
      </c>
      <c r="G33" s="104">
        <v>2.0833333333333332E-2</v>
      </c>
      <c r="H33" s="104">
        <v>1.8473605591805689</v>
      </c>
      <c r="I33" s="104">
        <v>0.29837241565858019</v>
      </c>
      <c r="J33" s="105">
        <v>63225.42</v>
      </c>
      <c r="K33" s="105">
        <v>86794.7</v>
      </c>
      <c r="L33" s="105">
        <v>114407.53</v>
      </c>
      <c r="M33" s="105">
        <v>140925.44</v>
      </c>
      <c r="N33" s="105">
        <v>158812.20000000001</v>
      </c>
      <c r="O33" s="104">
        <v>0.27536231900000002</v>
      </c>
      <c r="P33" s="104">
        <v>0.72463768100000003</v>
      </c>
      <c r="Q33" s="104">
        <v>0.102739726</v>
      </c>
      <c r="R33" s="104">
        <v>0.25342465800000002</v>
      </c>
      <c r="S33" s="104">
        <v>0.27397260299999998</v>
      </c>
      <c r="T33" s="104">
        <v>0.219178082</v>
      </c>
      <c r="U33" s="104">
        <v>0.11643835600000001</v>
      </c>
      <c r="V33" s="104">
        <v>3.4246575000000001E-2</v>
      </c>
      <c r="W33" s="104">
        <v>0.41549295800000002</v>
      </c>
      <c r="X33" s="104">
        <v>0.36619718299999998</v>
      </c>
      <c r="Y33" s="104">
        <v>3.5211267999999997E-2</v>
      </c>
      <c r="Z33" s="104">
        <v>0.14788732399999999</v>
      </c>
      <c r="AA33" s="104">
        <v>3.5211267999999997E-2</v>
      </c>
      <c r="AB33" s="109">
        <v>28</v>
      </c>
      <c r="AC33" s="42">
        <v>1022</v>
      </c>
      <c r="AD33" s="42">
        <v>0</v>
      </c>
      <c r="AE33" s="42">
        <v>0</v>
      </c>
      <c r="AF33" s="42">
        <v>0</v>
      </c>
      <c r="AG33" s="42">
        <v>0</v>
      </c>
      <c r="AH33" s="109">
        <v>0</v>
      </c>
      <c r="AI33" s="40">
        <v>0</v>
      </c>
      <c r="AJ33" s="42">
        <v>0</v>
      </c>
    </row>
    <row r="34" spans="1:36" ht="14.4" x14ac:dyDescent="0.55000000000000004">
      <c r="A34" s="38" t="s">
        <v>350</v>
      </c>
      <c r="B34" s="103" t="s">
        <v>331</v>
      </c>
      <c r="C34" t="s">
        <v>333</v>
      </c>
      <c r="D34" t="s">
        <v>439</v>
      </c>
      <c r="E34" s="101">
        <v>247.93280936900001</v>
      </c>
      <c r="F34" s="41">
        <v>338.01087701099999</v>
      </c>
      <c r="G34" s="104">
        <v>4.9999999999999996E-2</v>
      </c>
      <c r="H34" s="104">
        <v>0.45016952303904528</v>
      </c>
      <c r="I34" s="104">
        <v>0.17581562395448855</v>
      </c>
      <c r="J34" s="105">
        <v>32708.31</v>
      </c>
      <c r="K34" s="105">
        <v>42449.2</v>
      </c>
      <c r="L34" s="105">
        <v>59400.86</v>
      </c>
      <c r="M34" s="105">
        <v>92681.81</v>
      </c>
      <c r="N34" s="105">
        <v>133718.93</v>
      </c>
      <c r="O34" s="104">
        <v>0.33870967699999999</v>
      </c>
      <c r="P34" s="104">
        <v>0.66129032300000001</v>
      </c>
      <c r="Q34" s="104">
        <v>9.3117408999999998E-2</v>
      </c>
      <c r="R34" s="104">
        <v>0.21862348200000001</v>
      </c>
      <c r="S34" s="104">
        <v>0.23076923099999999</v>
      </c>
      <c r="T34" s="104">
        <v>0.222672065</v>
      </c>
      <c r="U34" s="104">
        <v>0.165991903</v>
      </c>
      <c r="V34" s="104">
        <v>6.8825911000000004E-2</v>
      </c>
      <c r="W34" s="104">
        <v>0.33464566899999998</v>
      </c>
      <c r="X34" s="104">
        <v>0.606299213</v>
      </c>
      <c r="Y34" s="104">
        <v>1.9685039000000001E-2</v>
      </c>
      <c r="Z34" s="104">
        <v>1.9685039000000001E-2</v>
      </c>
      <c r="AA34" s="104">
        <v>1.9685039000000001E-2</v>
      </c>
      <c r="AB34" s="109">
        <v>70</v>
      </c>
      <c r="AC34" s="42">
        <v>2002</v>
      </c>
      <c r="AD34" s="42">
        <v>0</v>
      </c>
      <c r="AE34" s="42">
        <v>0</v>
      </c>
      <c r="AF34" s="42">
        <v>0</v>
      </c>
      <c r="AG34" s="42">
        <v>0</v>
      </c>
      <c r="AH34" s="109">
        <v>5</v>
      </c>
      <c r="AI34" s="40">
        <v>0.16129032300000001</v>
      </c>
      <c r="AJ34" s="42">
        <v>2</v>
      </c>
    </row>
    <row r="35" spans="1:36" ht="14.4" x14ac:dyDescent="0.55000000000000004">
      <c r="A35" s="38" t="s">
        <v>350</v>
      </c>
      <c r="B35" s="103" t="s">
        <v>331</v>
      </c>
      <c r="C35" t="s">
        <v>334</v>
      </c>
      <c r="D35" t="s">
        <v>440</v>
      </c>
      <c r="E35" s="101">
        <v>368.283548607</v>
      </c>
      <c r="F35" s="41">
        <v>459.74179232400002</v>
      </c>
      <c r="G35" s="104">
        <v>2.5833333333333333E-2</v>
      </c>
      <c r="H35" s="104">
        <v>1.2849749293882538</v>
      </c>
      <c r="I35" s="104">
        <v>0.11611678154169706</v>
      </c>
      <c r="J35" s="105">
        <v>38120.18</v>
      </c>
      <c r="K35" s="105">
        <v>50727.99</v>
      </c>
      <c r="L35" s="105">
        <v>68368.44</v>
      </c>
      <c r="M35" s="105">
        <v>84986.26</v>
      </c>
      <c r="N35" s="105">
        <v>98017.68</v>
      </c>
      <c r="O35" s="104">
        <v>0.61141304299999999</v>
      </c>
      <c r="P35" s="104">
        <v>0.38858695700000001</v>
      </c>
      <c r="Q35" s="104">
        <v>7.5471698000000004E-2</v>
      </c>
      <c r="R35" s="104">
        <v>0.218328841</v>
      </c>
      <c r="S35" s="104">
        <v>0.24258760100000001</v>
      </c>
      <c r="T35" s="104">
        <v>0.218328841</v>
      </c>
      <c r="U35" s="104">
        <v>0.18598382699999999</v>
      </c>
      <c r="V35" s="104">
        <v>5.9299191000000001E-2</v>
      </c>
      <c r="W35" s="104">
        <v>0.33687002700000002</v>
      </c>
      <c r="X35" s="104">
        <v>0.40053050400000001</v>
      </c>
      <c r="Y35" s="104">
        <v>0.148541114</v>
      </c>
      <c r="Z35" s="104">
        <v>5.0397878E-2</v>
      </c>
      <c r="AA35" s="104">
        <v>6.3660476999999993E-2</v>
      </c>
      <c r="AB35" s="109">
        <v>8988</v>
      </c>
      <c r="AC35" s="42">
        <v>91462</v>
      </c>
      <c r="AD35" s="42">
        <v>0</v>
      </c>
      <c r="AE35" s="42">
        <v>0</v>
      </c>
      <c r="AF35" s="42">
        <v>0</v>
      </c>
      <c r="AG35" s="42">
        <v>0</v>
      </c>
      <c r="AH35" s="109">
        <v>0</v>
      </c>
      <c r="AI35" s="40">
        <v>0</v>
      </c>
      <c r="AJ35" s="42">
        <v>0</v>
      </c>
    </row>
    <row r="36" spans="1:36" ht="14.4" x14ac:dyDescent="0.55000000000000004">
      <c r="A36" s="38" t="s">
        <v>350</v>
      </c>
      <c r="B36" s="103" t="s">
        <v>331</v>
      </c>
      <c r="C36" t="s">
        <v>335</v>
      </c>
      <c r="D36" t="s">
        <v>441</v>
      </c>
      <c r="E36" s="101">
        <v>160.414812275</v>
      </c>
      <c r="F36" s="41">
        <v>269.81936812399999</v>
      </c>
      <c r="G36" s="104">
        <v>3.2500000000000001E-2</v>
      </c>
      <c r="H36" s="104">
        <v>0.43951068848665031</v>
      </c>
      <c r="I36" s="104">
        <v>0.19626537410415087</v>
      </c>
      <c r="J36" s="105">
        <v>46713.33</v>
      </c>
      <c r="K36" s="105">
        <v>54310.68</v>
      </c>
      <c r="L36" s="105">
        <v>73495.649999999994</v>
      </c>
      <c r="M36" s="105">
        <v>100277.9</v>
      </c>
      <c r="N36" s="105">
        <v>134019.54</v>
      </c>
      <c r="O36" s="104">
        <v>0.40625</v>
      </c>
      <c r="P36" s="104">
        <v>0.59375</v>
      </c>
      <c r="Q36" s="104">
        <v>6.1728394999999998E-2</v>
      </c>
      <c r="R36" s="104">
        <v>0.24074074100000001</v>
      </c>
      <c r="S36" s="104">
        <v>0.27777777799999998</v>
      </c>
      <c r="T36" s="104">
        <v>0.222222222</v>
      </c>
      <c r="U36" s="104">
        <v>0.16666666699999999</v>
      </c>
      <c r="V36" s="104">
        <v>3.0864197999999999E-2</v>
      </c>
      <c r="W36" s="104">
        <v>0.449367089</v>
      </c>
      <c r="X36" s="104">
        <v>0.45569620300000002</v>
      </c>
      <c r="Y36" s="104">
        <v>3.1645569999999998E-2</v>
      </c>
      <c r="Z36" s="104">
        <v>3.1645569999999998E-2</v>
      </c>
      <c r="AA36" s="104">
        <v>3.1645569999999998E-2</v>
      </c>
      <c r="AB36" s="109">
        <v>8988</v>
      </c>
      <c r="AC36" s="42">
        <v>91462</v>
      </c>
      <c r="AD36" s="42">
        <v>0</v>
      </c>
      <c r="AE36" s="42">
        <v>0</v>
      </c>
      <c r="AF36" s="42">
        <v>0</v>
      </c>
      <c r="AG36" s="42">
        <v>0</v>
      </c>
      <c r="AH36" s="109">
        <v>0</v>
      </c>
      <c r="AI36" s="40">
        <v>0</v>
      </c>
      <c r="AJ36" s="42">
        <v>0</v>
      </c>
    </row>
    <row r="37" spans="1:36" ht="14.4" x14ac:dyDescent="0.55000000000000004">
      <c r="A37" s="38" t="s">
        <v>350</v>
      </c>
      <c r="B37" s="103" t="s">
        <v>331</v>
      </c>
      <c r="C37" s="43" t="s">
        <v>336</v>
      </c>
      <c r="D37" t="s">
        <v>442</v>
      </c>
      <c r="E37" s="101">
        <v>298.58221160099998</v>
      </c>
      <c r="F37" s="41">
        <v>378.95657095000001</v>
      </c>
      <c r="G37" s="104">
        <v>7.4999999999999997E-3</v>
      </c>
      <c r="H37" s="104">
        <v>0.68707980765576182</v>
      </c>
      <c r="I37" s="104">
        <v>0.11395822452232798</v>
      </c>
      <c r="J37" s="105">
        <v>15558.19</v>
      </c>
      <c r="K37" s="105">
        <v>32131.16</v>
      </c>
      <c r="L37" s="105">
        <v>55001.38</v>
      </c>
      <c r="M37" s="105">
        <v>95006.59</v>
      </c>
      <c r="N37" s="105">
        <v>176761.38</v>
      </c>
      <c r="O37" s="104">
        <v>3.6912752E-2</v>
      </c>
      <c r="P37" s="104">
        <v>0.96308724800000001</v>
      </c>
      <c r="Q37" s="104">
        <v>3.3333333E-2</v>
      </c>
      <c r="R37" s="104">
        <v>0.15666666700000001</v>
      </c>
      <c r="S37" s="104">
        <v>0.296666667</v>
      </c>
      <c r="T37" s="104">
        <v>0.27</v>
      </c>
      <c r="U37" s="104">
        <v>0.18</v>
      </c>
      <c r="V37" s="104">
        <v>6.3333333000000006E-2</v>
      </c>
      <c r="W37" s="104">
        <v>0.398671096</v>
      </c>
      <c r="X37" s="104">
        <v>0.55149501700000003</v>
      </c>
      <c r="Y37" s="104">
        <v>1.6611296000000001E-2</v>
      </c>
      <c r="Z37" s="104">
        <v>1.6611296000000001E-2</v>
      </c>
      <c r="AA37" s="104">
        <v>1.6611296000000001E-2</v>
      </c>
      <c r="AB37" s="109">
        <v>574</v>
      </c>
      <c r="AC37" s="42">
        <v>6342</v>
      </c>
      <c r="AD37" s="42">
        <v>0</v>
      </c>
      <c r="AE37" s="42">
        <v>0</v>
      </c>
      <c r="AF37" s="42">
        <v>42</v>
      </c>
      <c r="AG37" s="42">
        <v>10</v>
      </c>
      <c r="AH37" s="109">
        <v>4</v>
      </c>
      <c r="AI37" s="40">
        <v>0.12903225800000001</v>
      </c>
      <c r="AJ37" s="42">
        <v>3</v>
      </c>
    </row>
    <row r="38" spans="1:36" ht="14.4" x14ac:dyDescent="0.55000000000000004">
      <c r="A38" s="38" t="s">
        <v>350</v>
      </c>
      <c r="B38" s="103" t="s">
        <v>331</v>
      </c>
      <c r="C38" t="s">
        <v>337</v>
      </c>
      <c r="D38" t="s">
        <v>443</v>
      </c>
      <c r="E38" s="101">
        <v>58.994032509999997</v>
      </c>
      <c r="F38" s="41">
        <v>85.188590954000006</v>
      </c>
      <c r="G38" s="104">
        <v>0</v>
      </c>
      <c r="H38" s="104">
        <v>-0.59322760197684121</v>
      </c>
      <c r="I38" s="104">
        <v>0.23723237245441187</v>
      </c>
      <c r="J38" s="105">
        <v>53268.02</v>
      </c>
      <c r="K38" s="105">
        <v>60262.42</v>
      </c>
      <c r="L38" s="105">
        <v>71637.179999999993</v>
      </c>
      <c r="M38" s="105">
        <v>104229.92</v>
      </c>
      <c r="N38" s="105">
        <v>127289.93</v>
      </c>
      <c r="O38" s="104">
        <v>8.9285714000000002E-2</v>
      </c>
      <c r="P38" s="104">
        <v>0.91071428600000004</v>
      </c>
      <c r="Q38" s="104">
        <v>0.16393442599999999</v>
      </c>
      <c r="R38" s="104">
        <v>0.24590163900000001</v>
      </c>
      <c r="S38" s="104">
        <v>0.229508197</v>
      </c>
      <c r="T38" s="104">
        <v>0.19672131100000001</v>
      </c>
      <c r="U38" s="104">
        <v>8.1967212999999997E-2</v>
      </c>
      <c r="V38" s="104">
        <v>8.1967212999999997E-2</v>
      </c>
      <c r="W38" s="104">
        <v>0.484375</v>
      </c>
      <c r="X38" s="104">
        <v>0.28125</v>
      </c>
      <c r="Y38" s="104">
        <v>7.8125E-2</v>
      </c>
      <c r="Z38" s="104">
        <v>7.8125E-2</v>
      </c>
      <c r="AA38" s="104">
        <v>7.8125E-2</v>
      </c>
      <c r="AB38" s="109">
        <v>28</v>
      </c>
      <c r="AC38" s="42">
        <v>406</v>
      </c>
      <c r="AD38" s="42">
        <v>0</v>
      </c>
      <c r="AE38" s="42">
        <v>0</v>
      </c>
      <c r="AF38" s="42">
        <v>0</v>
      </c>
      <c r="AG38" s="42">
        <v>0</v>
      </c>
      <c r="AH38" s="109">
        <v>16</v>
      </c>
      <c r="AI38" s="40">
        <v>0.51612903200000004</v>
      </c>
      <c r="AJ38" s="42">
        <v>1</v>
      </c>
    </row>
    <row r="39" spans="1:36" ht="14.4" x14ac:dyDescent="0.55000000000000004">
      <c r="A39" s="38" t="s">
        <v>350</v>
      </c>
      <c r="B39" s="103" t="s">
        <v>331</v>
      </c>
      <c r="C39" t="s">
        <v>338</v>
      </c>
      <c r="D39" t="s">
        <v>444</v>
      </c>
      <c r="E39" s="101">
        <v>81.938466753</v>
      </c>
      <c r="F39" s="41">
        <v>100.221592977</v>
      </c>
      <c r="G39" s="104">
        <v>1.8333333333333333E-2</v>
      </c>
      <c r="H39" s="104">
        <v>5.9745206801919429E-2</v>
      </c>
      <c r="I39" s="104">
        <v>6.5356141421866867E-2</v>
      </c>
      <c r="J39" s="105">
        <v>44458.92</v>
      </c>
      <c r="K39" s="105">
        <v>64476.95</v>
      </c>
      <c r="L39" s="105">
        <v>80889.679999999993</v>
      </c>
      <c r="M39" s="105">
        <v>97760.63</v>
      </c>
      <c r="N39" s="105">
        <v>112592.42</v>
      </c>
      <c r="O39" s="104">
        <v>0.231707317</v>
      </c>
      <c r="P39" s="104">
        <v>0.76829268299999998</v>
      </c>
      <c r="Q39" s="104">
        <v>0.16666666699999999</v>
      </c>
      <c r="R39" s="104">
        <v>0.233333333</v>
      </c>
      <c r="S39" s="104">
        <v>0.28888888899999998</v>
      </c>
      <c r="T39" s="104">
        <v>0.2</v>
      </c>
      <c r="U39" s="104">
        <v>5.5555555999999999E-2</v>
      </c>
      <c r="V39" s="104">
        <v>5.5555555999999999E-2</v>
      </c>
      <c r="W39" s="104">
        <v>0.469879518</v>
      </c>
      <c r="X39" s="104">
        <v>0.34939758999999998</v>
      </c>
      <c r="Y39" s="104">
        <v>6.0240964000000001E-2</v>
      </c>
      <c r="Z39" s="104">
        <v>6.0240964000000001E-2</v>
      </c>
      <c r="AA39" s="104">
        <v>6.0240964000000001E-2</v>
      </c>
      <c r="AB39" s="109">
        <v>28</v>
      </c>
      <c r="AC39" s="42">
        <v>1022</v>
      </c>
      <c r="AD39" s="42">
        <v>0</v>
      </c>
      <c r="AE39" s="42">
        <v>0</v>
      </c>
      <c r="AF39" s="42">
        <v>5</v>
      </c>
      <c r="AG39" s="42">
        <v>5</v>
      </c>
      <c r="AH39" s="109">
        <v>0</v>
      </c>
      <c r="AI39" s="40">
        <v>0</v>
      </c>
      <c r="AJ39" s="42">
        <v>0</v>
      </c>
    </row>
    <row r="40" spans="1:36" ht="14.4" x14ac:dyDescent="0.55000000000000004">
      <c r="A40" s="38" t="s">
        <v>350</v>
      </c>
      <c r="B40" s="103" t="s">
        <v>331</v>
      </c>
      <c r="C40" t="s">
        <v>339</v>
      </c>
      <c r="D40" t="s">
        <v>445</v>
      </c>
      <c r="E40" s="101">
        <v>138.46967643400001</v>
      </c>
      <c r="F40" s="41">
        <v>126.29514561000001</v>
      </c>
      <c r="G40" s="104">
        <v>6.5000000000000002E-2</v>
      </c>
      <c r="H40" s="104">
        <v>2.5579873485806721</v>
      </c>
      <c r="I40" s="104">
        <v>6.5744472699328746E-2</v>
      </c>
      <c r="J40" s="105">
        <v>35600.089999999997</v>
      </c>
      <c r="K40" s="105">
        <v>47023.17</v>
      </c>
      <c r="L40" s="105">
        <v>61858.81</v>
      </c>
      <c r="M40" s="105">
        <v>80244.509999999995</v>
      </c>
      <c r="N40" s="105">
        <v>103416.96000000001</v>
      </c>
      <c r="O40" s="104">
        <v>0.19424460399999999</v>
      </c>
      <c r="P40" s="104">
        <v>0.80575539600000001</v>
      </c>
      <c r="Q40" s="104">
        <v>7.0422534999999994E-2</v>
      </c>
      <c r="R40" s="104">
        <v>0.17605633800000001</v>
      </c>
      <c r="S40" s="104">
        <v>0.204225352</v>
      </c>
      <c r="T40" s="104">
        <v>0.204225352</v>
      </c>
      <c r="U40" s="104">
        <v>0.22535211299999999</v>
      </c>
      <c r="V40" s="104">
        <v>0.11971830999999999</v>
      </c>
      <c r="W40" s="104">
        <v>0.40666666699999998</v>
      </c>
      <c r="X40" s="104">
        <v>0.49333333299999999</v>
      </c>
      <c r="Y40" s="104">
        <v>3.3333333E-2</v>
      </c>
      <c r="Z40" s="104">
        <v>3.3333333E-2</v>
      </c>
      <c r="AA40" s="104">
        <v>3.3333333E-2</v>
      </c>
      <c r="AB40" s="109">
        <v>574</v>
      </c>
      <c r="AC40" s="42">
        <v>6342</v>
      </c>
      <c r="AD40" s="42">
        <v>0</v>
      </c>
      <c r="AE40" s="42">
        <v>0</v>
      </c>
      <c r="AF40" s="42">
        <v>0</v>
      </c>
      <c r="AG40" s="42">
        <v>0</v>
      </c>
      <c r="AH40" s="109">
        <v>0</v>
      </c>
      <c r="AI40" s="40">
        <v>0</v>
      </c>
      <c r="AJ40" s="42">
        <v>0</v>
      </c>
    </row>
    <row r="41" spans="1:36" ht="14.4" x14ac:dyDescent="0.55000000000000004">
      <c r="A41" s="38" t="s">
        <v>350</v>
      </c>
      <c r="B41" s="103" t="s">
        <v>331</v>
      </c>
      <c r="C41" t="s">
        <v>340</v>
      </c>
      <c r="D41" t="s">
        <v>446</v>
      </c>
      <c r="E41" s="101">
        <v>6.1444020970000004</v>
      </c>
      <c r="F41" s="41">
        <v>16.73244854</v>
      </c>
      <c r="G41" s="104">
        <v>0</v>
      </c>
      <c r="H41" s="104">
        <v>14.327566584919424</v>
      </c>
      <c r="I41" s="104">
        <v>0.20647379419055614</v>
      </c>
      <c r="J41" s="105">
        <v>0</v>
      </c>
      <c r="K41" s="105">
        <v>0</v>
      </c>
      <c r="L41" s="105">
        <v>0</v>
      </c>
      <c r="M41" s="105">
        <v>0</v>
      </c>
      <c r="N41" s="105">
        <v>0</v>
      </c>
      <c r="O41" s="104">
        <v>0.5</v>
      </c>
      <c r="P41" s="104">
        <v>0.5</v>
      </c>
      <c r="Q41" s="104">
        <v>0.16666666699999999</v>
      </c>
      <c r="R41" s="104">
        <v>0.16666666699999999</v>
      </c>
      <c r="S41" s="104">
        <v>0.16666666699999999</v>
      </c>
      <c r="T41" s="104">
        <v>0.16666666699999999</v>
      </c>
      <c r="U41" s="104">
        <v>0.16666666699999999</v>
      </c>
      <c r="V41" s="104">
        <v>0.16666666699999999</v>
      </c>
      <c r="W41" s="104">
        <v>0.33333333300000001</v>
      </c>
      <c r="X41" s="104">
        <v>0.33333333300000001</v>
      </c>
      <c r="Y41" s="104">
        <v>0</v>
      </c>
      <c r="Z41" s="104">
        <v>0.33333333300000001</v>
      </c>
      <c r="AA41" s="104">
        <v>0</v>
      </c>
      <c r="AB41" s="109">
        <v>28</v>
      </c>
      <c r="AC41" s="42">
        <v>1022</v>
      </c>
      <c r="AD41" s="42">
        <v>0</v>
      </c>
      <c r="AE41" s="42">
        <v>0</v>
      </c>
      <c r="AF41" s="42">
        <v>0</v>
      </c>
      <c r="AG41" s="42">
        <v>0</v>
      </c>
      <c r="AH41" s="109">
        <v>0</v>
      </c>
      <c r="AI41" s="40">
        <v>0</v>
      </c>
      <c r="AJ41" s="42">
        <v>0</v>
      </c>
    </row>
    <row r="42" spans="1:36" ht="14.4" x14ac:dyDescent="0.55000000000000004">
      <c r="A42" s="38" t="s">
        <v>350</v>
      </c>
      <c r="B42" s="103" t="s">
        <v>331</v>
      </c>
      <c r="C42" t="s">
        <v>341</v>
      </c>
      <c r="D42" t="s">
        <v>447</v>
      </c>
      <c r="E42" s="101">
        <v>45.547879021999996</v>
      </c>
      <c r="F42" s="41">
        <v>49.815262392000001</v>
      </c>
      <c r="G42" s="104">
        <v>0</v>
      </c>
      <c r="H42" s="104">
        <v>2.567561164041654</v>
      </c>
      <c r="I42" s="104">
        <v>0.3385441993369665</v>
      </c>
      <c r="J42" s="105">
        <v>56041.98</v>
      </c>
      <c r="K42" s="105">
        <v>70650.17</v>
      </c>
      <c r="L42" s="105">
        <v>95990.55</v>
      </c>
      <c r="M42" s="105">
        <v>127209.15</v>
      </c>
      <c r="N42" s="105">
        <v>161726.76</v>
      </c>
      <c r="O42" s="104">
        <v>0.108695652</v>
      </c>
      <c r="P42" s="104">
        <v>0.89130434800000002</v>
      </c>
      <c r="Q42" s="104">
        <v>0.192307692</v>
      </c>
      <c r="R42" s="104">
        <v>0.21153846200000001</v>
      </c>
      <c r="S42" s="104">
        <v>0.192307692</v>
      </c>
      <c r="T42" s="104">
        <v>0.21153846200000001</v>
      </c>
      <c r="U42" s="104">
        <v>9.6153846000000001E-2</v>
      </c>
      <c r="V42" s="104">
        <v>9.6153846000000001E-2</v>
      </c>
      <c r="W42" s="104">
        <v>0.41818181799999998</v>
      </c>
      <c r="X42" s="104">
        <v>0.30909090900000002</v>
      </c>
      <c r="Y42" s="104">
        <v>9.0909090999999997E-2</v>
      </c>
      <c r="Z42" s="104">
        <v>9.0909090999999997E-2</v>
      </c>
      <c r="AA42" s="104">
        <v>9.0909090999999997E-2</v>
      </c>
      <c r="AB42" s="109">
        <v>28</v>
      </c>
      <c r="AC42" s="42">
        <v>406</v>
      </c>
      <c r="AD42" s="42">
        <v>0</v>
      </c>
      <c r="AE42" s="42">
        <v>0</v>
      </c>
      <c r="AF42" s="42">
        <v>0</v>
      </c>
      <c r="AG42" s="42">
        <v>0</v>
      </c>
      <c r="AH42" s="109">
        <v>4</v>
      </c>
      <c r="AI42" s="40">
        <v>0.12903225800000001</v>
      </c>
      <c r="AJ42" s="42">
        <v>3</v>
      </c>
    </row>
    <row r="43" spans="1:36" ht="14.4" x14ac:dyDescent="0.55000000000000004">
      <c r="A43" s="38" t="s">
        <v>350</v>
      </c>
      <c r="B43" s="103" t="s">
        <v>331</v>
      </c>
      <c r="C43" t="s">
        <v>342</v>
      </c>
      <c r="D43" t="s">
        <v>448</v>
      </c>
      <c r="E43" s="101">
        <v>12.714893440999999</v>
      </c>
      <c r="F43" s="41">
        <v>17.110828833999999</v>
      </c>
      <c r="G43" s="104">
        <v>0</v>
      </c>
      <c r="H43" s="104">
        <v>0.37490216140176846</v>
      </c>
      <c r="I43" s="104">
        <v>-1.8611606546140892E-2</v>
      </c>
      <c r="J43" s="105">
        <v>73326.52</v>
      </c>
      <c r="K43" s="105">
        <v>94597.07</v>
      </c>
      <c r="L43" s="105">
        <v>120943.96</v>
      </c>
      <c r="M43" s="105">
        <v>148425.60000000001</v>
      </c>
      <c r="N43" s="105">
        <v>168620.81</v>
      </c>
      <c r="O43" s="104">
        <v>0.5</v>
      </c>
      <c r="P43" s="104">
        <v>0.5</v>
      </c>
      <c r="Q43" s="104">
        <v>0.16666666699999999</v>
      </c>
      <c r="R43" s="104">
        <v>0.16666666699999999</v>
      </c>
      <c r="S43" s="104">
        <v>0.16666666699999999</v>
      </c>
      <c r="T43" s="104">
        <v>0.16666666699999999</v>
      </c>
      <c r="U43" s="104">
        <v>0.16666666699999999</v>
      </c>
      <c r="V43" s="104">
        <v>0.16666666699999999</v>
      </c>
      <c r="W43" s="104">
        <v>0.25</v>
      </c>
      <c r="X43" s="104">
        <v>0.25</v>
      </c>
      <c r="Y43" s="104">
        <v>0.25</v>
      </c>
      <c r="Z43" s="104">
        <v>0.25</v>
      </c>
      <c r="AA43" s="104">
        <v>0</v>
      </c>
      <c r="AB43" s="109">
        <v>28</v>
      </c>
      <c r="AC43" s="42">
        <v>1022</v>
      </c>
      <c r="AD43" s="42">
        <v>0</v>
      </c>
      <c r="AE43" s="42">
        <v>0</v>
      </c>
      <c r="AF43" s="42">
        <v>0</v>
      </c>
      <c r="AG43" s="42">
        <v>0</v>
      </c>
      <c r="AH43" s="109">
        <v>0</v>
      </c>
      <c r="AI43" s="40">
        <v>0</v>
      </c>
      <c r="AJ43" s="42">
        <v>0</v>
      </c>
    </row>
    <row r="44" spans="1:36" ht="14.4" x14ac:dyDescent="0.55000000000000004">
      <c r="A44" s="38" t="s">
        <v>350</v>
      </c>
      <c r="B44" s="103" t="s">
        <v>331</v>
      </c>
      <c r="C44" t="s">
        <v>343</v>
      </c>
      <c r="D44" t="s">
        <v>449</v>
      </c>
      <c r="E44" s="101">
        <v>49.384468304000002</v>
      </c>
      <c r="F44" s="41">
        <v>70.729833771000003</v>
      </c>
      <c r="G44" s="104">
        <v>0.04</v>
      </c>
      <c r="H44" s="104">
        <v>0.23642077148974847</v>
      </c>
      <c r="I44" s="104">
        <v>0.18937821848013056</v>
      </c>
      <c r="J44" s="105">
        <v>45886.29</v>
      </c>
      <c r="K44" s="105">
        <v>53353.85</v>
      </c>
      <c r="L44" s="105">
        <v>75581.27</v>
      </c>
      <c r="M44" s="105">
        <v>93083.81</v>
      </c>
      <c r="N44" s="105">
        <v>102912.66</v>
      </c>
      <c r="O44" s="104">
        <v>0.36734693899999998</v>
      </c>
      <c r="P44" s="104">
        <v>0.63265306099999996</v>
      </c>
      <c r="Q44" s="104">
        <v>0.20408163300000001</v>
      </c>
      <c r="R44" s="104">
        <v>0.22448979599999999</v>
      </c>
      <c r="S44" s="104">
        <v>0.26530612199999998</v>
      </c>
      <c r="T44" s="104">
        <v>0.10204081600000001</v>
      </c>
      <c r="U44" s="104">
        <v>0.10204081600000001</v>
      </c>
      <c r="V44" s="104">
        <v>0.10204081600000001</v>
      </c>
      <c r="W44" s="104">
        <v>0.35714285699999998</v>
      </c>
      <c r="X44" s="104">
        <v>0.375</v>
      </c>
      <c r="Y44" s="104">
        <v>8.9285714000000002E-2</v>
      </c>
      <c r="Z44" s="104">
        <v>8.9285714000000002E-2</v>
      </c>
      <c r="AA44" s="104">
        <v>8.9285714000000002E-2</v>
      </c>
      <c r="AB44" s="109">
        <v>0</v>
      </c>
      <c r="AC44" s="42">
        <v>0</v>
      </c>
      <c r="AD44" s="42">
        <v>0</v>
      </c>
      <c r="AE44" s="42">
        <v>0</v>
      </c>
      <c r="AF44" s="42">
        <v>0</v>
      </c>
      <c r="AG44" s="42">
        <v>0</v>
      </c>
      <c r="AH44" s="109">
        <v>1</v>
      </c>
      <c r="AI44" s="40">
        <v>3.2258065000000002E-2</v>
      </c>
      <c r="AJ44" s="42">
        <v>5</v>
      </c>
    </row>
    <row r="45" spans="1:36" ht="14.4" x14ac:dyDescent="0.55000000000000004">
      <c r="A45" s="38" t="s">
        <v>350</v>
      </c>
      <c r="B45" s="103" t="s">
        <v>331</v>
      </c>
      <c r="C45" t="s">
        <v>344</v>
      </c>
      <c r="D45" t="s">
        <v>450</v>
      </c>
      <c r="E45" s="101">
        <v>38.117880249000002</v>
      </c>
      <c r="F45" s="41">
        <v>40.292917779</v>
      </c>
      <c r="G45" s="104">
        <v>0</v>
      </c>
      <c r="H45" s="104">
        <v>1.136597960548958</v>
      </c>
      <c r="I45" s="104">
        <v>0.10084926152473662</v>
      </c>
      <c r="J45" s="105">
        <v>101229.07</v>
      </c>
      <c r="K45" s="105">
        <v>122336.87</v>
      </c>
      <c r="L45" s="105">
        <v>153114.1</v>
      </c>
      <c r="M45" s="105">
        <v>183518.1</v>
      </c>
      <c r="N45" s="105">
        <v>209968.63</v>
      </c>
      <c r="O45" s="104">
        <v>0.128205128</v>
      </c>
      <c r="P45" s="104">
        <v>0.87179487200000005</v>
      </c>
      <c r="Q45" s="104">
        <v>0.28571428599999998</v>
      </c>
      <c r="R45" s="104">
        <v>0.14285714299999999</v>
      </c>
      <c r="S45" s="104">
        <v>0.14285714299999999</v>
      </c>
      <c r="T45" s="104">
        <v>0.14285714299999999</v>
      </c>
      <c r="U45" s="104">
        <v>0.14285714299999999</v>
      </c>
      <c r="V45" s="104">
        <v>0.14285714299999999</v>
      </c>
      <c r="W45" s="104">
        <v>0.340909091</v>
      </c>
      <c r="X45" s="104">
        <v>0.31818181800000001</v>
      </c>
      <c r="Y45" s="104">
        <v>0.113636364</v>
      </c>
      <c r="Z45" s="104">
        <v>0.113636364</v>
      </c>
      <c r="AA45" s="104">
        <v>0.113636364</v>
      </c>
      <c r="AB45" s="109">
        <v>28</v>
      </c>
      <c r="AC45" s="42">
        <v>406</v>
      </c>
      <c r="AD45" s="42">
        <v>0</v>
      </c>
      <c r="AE45" s="42">
        <v>0</v>
      </c>
      <c r="AF45" s="42">
        <v>0</v>
      </c>
      <c r="AG45" s="42">
        <v>0</v>
      </c>
      <c r="AH45" s="109">
        <v>0</v>
      </c>
      <c r="AI45" s="40">
        <v>0</v>
      </c>
      <c r="AJ45" s="42">
        <v>0</v>
      </c>
    </row>
    <row r="46" spans="1:36" ht="14.4" x14ac:dyDescent="0.55000000000000004">
      <c r="A46" s="38" t="s">
        <v>350</v>
      </c>
      <c r="B46" s="103" t="s">
        <v>331</v>
      </c>
      <c r="C46" s="43" t="s">
        <v>345</v>
      </c>
      <c r="D46" t="s">
        <v>451</v>
      </c>
      <c r="E46" s="101">
        <v>5.4444819369999999</v>
      </c>
      <c r="F46" s="41">
        <v>8.0498528940000007</v>
      </c>
      <c r="G46" s="104">
        <v>0</v>
      </c>
      <c r="H46" s="104">
        <v>0.3951166826909035</v>
      </c>
      <c r="I46" s="104">
        <v>3.9795538217799083E-2</v>
      </c>
      <c r="J46" s="105">
        <v>0</v>
      </c>
      <c r="K46" s="105">
        <v>0</v>
      </c>
      <c r="L46" s="105">
        <v>0</v>
      </c>
      <c r="M46" s="105">
        <v>0</v>
      </c>
      <c r="N46" s="105">
        <v>0</v>
      </c>
      <c r="O46" s="104">
        <v>0.5</v>
      </c>
      <c r="P46" s="104">
        <v>0.5</v>
      </c>
      <c r="Q46" s="104">
        <v>0</v>
      </c>
      <c r="R46" s="104">
        <v>0.25</v>
      </c>
      <c r="S46" s="104">
        <v>0.25</v>
      </c>
      <c r="T46" s="104">
        <v>0.25</v>
      </c>
      <c r="U46" s="104">
        <v>0.25</v>
      </c>
      <c r="V46" s="104">
        <v>0</v>
      </c>
      <c r="W46" s="104">
        <v>0.33333333300000001</v>
      </c>
      <c r="X46" s="104">
        <v>0.33333333300000001</v>
      </c>
      <c r="Y46" s="104">
        <v>0</v>
      </c>
      <c r="Z46" s="104">
        <v>0.33333333300000001</v>
      </c>
      <c r="AA46" s="104">
        <v>0</v>
      </c>
      <c r="AB46" s="109">
        <v>0</v>
      </c>
      <c r="AC46" s="42">
        <v>0</v>
      </c>
      <c r="AD46" s="42">
        <v>0</v>
      </c>
      <c r="AE46" s="42">
        <v>0</v>
      </c>
      <c r="AF46" s="42">
        <v>0</v>
      </c>
      <c r="AG46" s="42">
        <v>0</v>
      </c>
      <c r="AH46" s="109">
        <v>0</v>
      </c>
      <c r="AI46" s="40">
        <v>0</v>
      </c>
      <c r="AJ46" s="42">
        <v>0</v>
      </c>
    </row>
    <row r="47" spans="1:36" ht="14.4" x14ac:dyDescent="0.55000000000000004">
      <c r="A47" s="38" t="s">
        <v>350</v>
      </c>
      <c r="B47" s="103" t="s">
        <v>331</v>
      </c>
      <c r="C47" t="s">
        <v>346</v>
      </c>
      <c r="D47" t="s">
        <v>452</v>
      </c>
      <c r="E47" s="101">
        <v>0.200106222</v>
      </c>
      <c r="F47" s="41">
        <v>5.6007752139999996</v>
      </c>
      <c r="G47" s="104">
        <v>0</v>
      </c>
      <c r="H47" s="104">
        <v>-0.97880900623911216</v>
      </c>
      <c r="I47" s="104">
        <v>5.1556851940365949</v>
      </c>
      <c r="J47" s="105">
        <v>0</v>
      </c>
      <c r="K47" s="105">
        <v>0</v>
      </c>
      <c r="L47" s="105">
        <v>0</v>
      </c>
      <c r="M47" s="105">
        <v>0</v>
      </c>
      <c r="N47" s="105">
        <v>0</v>
      </c>
      <c r="O47" s="104">
        <v>0</v>
      </c>
      <c r="P47" s="104">
        <v>0</v>
      </c>
      <c r="Q47" s="104">
        <v>0</v>
      </c>
      <c r="R47" s="104">
        <v>0</v>
      </c>
      <c r="S47" s="104">
        <v>0</v>
      </c>
      <c r="T47" s="104">
        <v>0</v>
      </c>
      <c r="U47" s="104">
        <v>0</v>
      </c>
      <c r="V47" s="104">
        <v>0</v>
      </c>
      <c r="W47" s="104">
        <v>0</v>
      </c>
      <c r="X47" s="104">
        <v>0</v>
      </c>
      <c r="Y47" s="104">
        <v>0</v>
      </c>
      <c r="Z47" s="104">
        <v>0</v>
      </c>
      <c r="AA47" s="104">
        <v>0</v>
      </c>
      <c r="AB47" s="109">
        <v>0</v>
      </c>
      <c r="AC47" s="42">
        <v>0</v>
      </c>
      <c r="AD47" s="42">
        <v>0</v>
      </c>
      <c r="AE47" s="42">
        <v>0</v>
      </c>
      <c r="AF47" s="42">
        <v>0</v>
      </c>
      <c r="AG47" s="42">
        <v>0</v>
      </c>
      <c r="AH47" s="109">
        <v>1</v>
      </c>
      <c r="AI47" s="40">
        <v>3.2258065000000002E-2</v>
      </c>
      <c r="AJ47" s="42">
        <v>5</v>
      </c>
    </row>
    <row r="48" spans="1:36" ht="85.2" customHeight="1" x14ac:dyDescent="0.5">
      <c r="A48" s="152"/>
      <c r="B48" s="152"/>
      <c r="C48" s="152"/>
      <c r="D48" s="153"/>
      <c r="E48" s="149" t="s">
        <v>347</v>
      </c>
      <c r="F48" s="150"/>
      <c r="G48" s="150"/>
      <c r="H48" s="150"/>
      <c r="I48" s="150"/>
      <c r="J48" s="150"/>
      <c r="K48" s="150"/>
      <c r="L48" s="150"/>
      <c r="M48" s="150"/>
      <c r="N48" s="150"/>
      <c r="O48" s="150"/>
      <c r="P48" s="150"/>
      <c r="Q48" s="150"/>
      <c r="R48" s="150"/>
      <c r="S48" s="150"/>
      <c r="T48" s="150"/>
      <c r="U48" s="150"/>
      <c r="V48" s="150"/>
      <c r="W48" s="150"/>
      <c r="X48" s="150"/>
      <c r="Y48" s="150"/>
      <c r="Z48" s="150"/>
      <c r="AA48" s="151"/>
      <c r="AB48" s="154" t="s">
        <v>349</v>
      </c>
      <c r="AC48" s="155"/>
      <c r="AD48" s="155"/>
      <c r="AE48" s="155"/>
      <c r="AF48" s="155"/>
      <c r="AG48" s="156"/>
      <c r="AH48" s="154" t="s">
        <v>466</v>
      </c>
      <c r="AI48" s="155"/>
      <c r="AJ48" s="155"/>
    </row>
    <row r="49" x14ac:dyDescent="0.5"/>
  </sheetData>
  <mergeCells count="6">
    <mergeCell ref="A1:XFD1"/>
    <mergeCell ref="A2:XFD2"/>
    <mergeCell ref="A48:D48"/>
    <mergeCell ref="E48:AA48"/>
    <mergeCell ref="AB48:AG48"/>
    <mergeCell ref="AH48:AJ48"/>
  </mergeCells>
  <hyperlinks>
    <hyperlink ref="A2" location="'Table of Contents'!A1" display="Return to Table of Contents" xr:uid="{4F7B2994-49CB-4831-9265-F43B13F1FBFB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61738-80D6-4E22-8C2B-8672CBBDA5DC}">
  <dimension ref="A1:BP49"/>
  <sheetViews>
    <sheetView zoomScale="115" zoomScaleNormal="115" workbookViewId="0">
      <selection sqref="A1:XFD1"/>
    </sheetView>
  </sheetViews>
  <sheetFormatPr defaultColWidth="0" defaultRowHeight="12.9" zeroHeight="1" x14ac:dyDescent="0.5"/>
  <cols>
    <col min="1" max="1" width="16.29296875" bestFit="1" customWidth="1"/>
    <col min="2" max="2" width="32.76171875" bestFit="1" customWidth="1"/>
    <col min="3" max="3" width="8.1171875" bestFit="1" customWidth="1"/>
    <col min="4" max="4" width="43.8203125" bestFit="1" customWidth="1"/>
    <col min="5" max="7" width="9.1171875" customWidth="1"/>
    <col min="8" max="8" width="9.76171875" customWidth="1"/>
    <col min="9" max="13" width="9.1171875" customWidth="1"/>
    <col min="14" max="67" width="9.1171875" hidden="1" customWidth="1"/>
    <col min="68" max="68" width="0" hidden="1" customWidth="1"/>
    <col min="69" max="16384" width="9.1171875" hidden="1"/>
  </cols>
  <sheetData>
    <row r="1" spans="1:68" s="157" customFormat="1" ht="15" customHeight="1" x14ac:dyDescent="0.45">
      <c r="A1" s="157" t="s">
        <v>460</v>
      </c>
    </row>
    <row r="2" spans="1:68" s="145" customFormat="1" ht="12.9" customHeight="1" x14ac:dyDescent="0.45">
      <c r="A2" s="145" t="s">
        <v>2</v>
      </c>
    </row>
    <row r="3" spans="1:68" ht="86.4" x14ac:dyDescent="0.5">
      <c r="A3" s="35" t="s">
        <v>461</v>
      </c>
      <c r="B3" s="35" t="s">
        <v>252</v>
      </c>
      <c r="C3" s="35" t="s">
        <v>253</v>
      </c>
      <c r="D3" s="35" t="s">
        <v>254</v>
      </c>
      <c r="E3" s="36" t="s">
        <v>271</v>
      </c>
      <c r="F3" s="35" t="s">
        <v>272</v>
      </c>
      <c r="G3" s="35" t="s">
        <v>274</v>
      </c>
      <c r="H3" s="35" t="s">
        <v>275</v>
      </c>
      <c r="I3" s="35" t="s">
        <v>276</v>
      </c>
      <c r="J3" s="35" t="s">
        <v>277</v>
      </c>
      <c r="K3" s="35" t="s">
        <v>278</v>
      </c>
      <c r="L3" s="35" t="s">
        <v>279</v>
      </c>
      <c r="M3" s="35" t="s">
        <v>280</v>
      </c>
      <c r="BD3" s="100"/>
      <c r="BE3" s="37"/>
      <c r="BF3" s="37"/>
      <c r="BG3" s="37"/>
      <c r="BH3" s="37"/>
      <c r="BI3" s="37"/>
      <c r="BJ3" s="37"/>
      <c r="BK3" s="37"/>
      <c r="BM3" s="100"/>
      <c r="BN3" s="37"/>
      <c r="BO3" s="37"/>
      <c r="BP3" s="37"/>
    </row>
    <row r="4" spans="1:68" ht="14.4" x14ac:dyDescent="0.55000000000000004">
      <c r="A4" s="38" t="s">
        <v>351</v>
      </c>
      <c r="B4" s="38" t="s">
        <v>299</v>
      </c>
      <c r="C4" s="38" t="s">
        <v>300</v>
      </c>
      <c r="D4" t="s">
        <v>299</v>
      </c>
      <c r="E4" s="101">
        <v>1170.6708222780001</v>
      </c>
      <c r="F4" s="41">
        <v>1324.6562972199999</v>
      </c>
      <c r="G4" s="40">
        <v>0.18356500430395123</v>
      </c>
      <c r="H4" s="40">
        <v>0.17354440269183941</v>
      </c>
      <c r="I4" s="102">
        <v>21280.716305099999</v>
      </c>
      <c r="J4" s="102">
        <v>27999.557188999999</v>
      </c>
      <c r="K4" s="102">
        <v>42246.3803014</v>
      </c>
      <c r="L4" s="102">
        <v>70627.801722999997</v>
      </c>
      <c r="M4" s="102">
        <v>106362.98659</v>
      </c>
      <c r="BD4" s="100"/>
      <c r="BE4" s="37"/>
      <c r="BF4" s="37"/>
      <c r="BG4" s="37"/>
      <c r="BH4" s="37"/>
      <c r="BI4" s="37"/>
      <c r="BJ4" s="37"/>
      <c r="BK4" s="37"/>
      <c r="BM4" s="100"/>
      <c r="BN4" s="37"/>
      <c r="BO4" s="37"/>
      <c r="BP4" s="37"/>
    </row>
    <row r="5" spans="1:68" ht="14.4" x14ac:dyDescent="0.55000000000000004">
      <c r="A5" s="38" t="s">
        <v>351</v>
      </c>
      <c r="B5" s="103" t="s">
        <v>301</v>
      </c>
      <c r="C5" t="s">
        <v>302</v>
      </c>
      <c r="D5" t="s">
        <v>402</v>
      </c>
      <c r="E5" s="101">
        <v>4.9414502310000001</v>
      </c>
      <c r="F5" s="41">
        <v>13.373241419999999</v>
      </c>
      <c r="G5" s="104">
        <v>0.10895723280155761</v>
      </c>
      <c r="H5" s="104">
        <v>0.12471282198369667</v>
      </c>
      <c r="I5" s="105">
        <v>20323.463679199998</v>
      </c>
      <c r="J5" s="105">
        <v>24362.9832589</v>
      </c>
      <c r="K5" s="105">
        <v>29551.444626699998</v>
      </c>
      <c r="L5" s="105">
        <v>33426.308432600003</v>
      </c>
      <c r="M5" s="105">
        <v>41461.196005400001</v>
      </c>
      <c r="BD5" s="100"/>
      <c r="BE5" s="37"/>
      <c r="BF5" s="37"/>
      <c r="BG5" s="37"/>
      <c r="BH5" s="37"/>
      <c r="BI5" s="37"/>
      <c r="BJ5" s="37"/>
      <c r="BK5" s="37"/>
      <c r="BM5" s="100"/>
      <c r="BN5" s="37"/>
      <c r="BO5" s="37"/>
      <c r="BP5" s="37"/>
    </row>
    <row r="6" spans="1:68" ht="14.4" x14ac:dyDescent="0.55000000000000004">
      <c r="A6" s="38" t="s">
        <v>351</v>
      </c>
      <c r="B6" s="103" t="s">
        <v>301</v>
      </c>
      <c r="C6" t="s">
        <v>303</v>
      </c>
      <c r="D6" t="s">
        <v>405</v>
      </c>
      <c r="E6" s="101">
        <v>12.195983033999999</v>
      </c>
      <c r="F6" s="41">
        <v>19.416316937000001</v>
      </c>
      <c r="G6" s="104">
        <v>0.55263239097757022</v>
      </c>
      <c r="H6" s="104">
        <v>0.22277580957809007</v>
      </c>
      <c r="I6" s="105">
        <v>22831.834624399999</v>
      </c>
      <c r="J6" s="105">
        <v>24867.379994399998</v>
      </c>
      <c r="K6" s="105">
        <v>28038.308583499998</v>
      </c>
      <c r="L6" s="105">
        <v>33680.110644699998</v>
      </c>
      <c r="M6" s="105">
        <v>42061.939753500003</v>
      </c>
      <c r="BD6" s="100"/>
      <c r="BE6" s="37"/>
      <c r="BF6" s="37"/>
      <c r="BG6" s="37"/>
      <c r="BH6" s="37"/>
      <c r="BI6" s="37"/>
      <c r="BJ6" s="37"/>
      <c r="BK6" s="37"/>
      <c r="BM6" s="100"/>
      <c r="BN6" s="37"/>
      <c r="BO6" s="37"/>
      <c r="BP6" s="37"/>
    </row>
    <row r="7" spans="1:68" ht="14.4" x14ac:dyDescent="0.55000000000000004">
      <c r="A7" s="38" t="s">
        <v>351</v>
      </c>
      <c r="B7" s="103" t="s">
        <v>301</v>
      </c>
      <c r="C7" t="s">
        <v>304</v>
      </c>
      <c r="D7" t="s">
        <v>407</v>
      </c>
      <c r="E7" s="101">
        <v>5.3648094420000003</v>
      </c>
      <c r="F7" s="41">
        <v>16.735705469999999</v>
      </c>
      <c r="G7" s="104">
        <v>1.3400594888415642</v>
      </c>
      <c r="H7" s="104">
        <v>0.19768553412115766</v>
      </c>
      <c r="I7" s="105">
        <v>29815.796111600001</v>
      </c>
      <c r="J7" s="105">
        <v>35673.798404399997</v>
      </c>
      <c r="K7" s="105">
        <v>44128.006677799996</v>
      </c>
      <c r="L7" s="105">
        <v>58527.493561000003</v>
      </c>
      <c r="M7" s="105">
        <v>69450.904010099999</v>
      </c>
      <c r="BD7" s="100"/>
      <c r="BE7" s="37"/>
      <c r="BF7" s="37"/>
      <c r="BG7" s="37"/>
      <c r="BH7" s="37"/>
      <c r="BI7" s="37"/>
      <c r="BJ7" s="37"/>
      <c r="BK7" s="37"/>
      <c r="BM7" s="100"/>
      <c r="BN7" s="37"/>
      <c r="BO7" s="37"/>
      <c r="BP7" s="37"/>
    </row>
    <row r="8" spans="1:68" ht="14.4" x14ac:dyDescent="0.55000000000000004">
      <c r="A8" s="38" t="s">
        <v>351</v>
      </c>
      <c r="B8" s="103" t="s">
        <v>301</v>
      </c>
      <c r="C8" t="s">
        <v>305</v>
      </c>
      <c r="D8" t="s">
        <v>408</v>
      </c>
      <c r="E8" s="101">
        <v>0.99938154300000004</v>
      </c>
      <c r="F8" s="41">
        <v>3.081068809</v>
      </c>
      <c r="G8" s="104">
        <v>3.6954056908963926</v>
      </c>
      <c r="H8" s="104">
        <v>-0.41720733079418099</v>
      </c>
      <c r="I8" s="105">
        <v>19583.1525434</v>
      </c>
      <c r="J8" s="105">
        <v>19607.1055567</v>
      </c>
      <c r="K8" s="105">
        <v>25827.6470701</v>
      </c>
      <c r="L8" s="105">
        <v>29019.492774999999</v>
      </c>
      <c r="M8" s="105">
        <v>35670.288865100003</v>
      </c>
      <c r="BM8" s="100"/>
      <c r="BN8" s="37"/>
      <c r="BO8" s="37"/>
      <c r="BP8" s="37"/>
    </row>
    <row r="9" spans="1:68" ht="14.4" x14ac:dyDescent="0.55000000000000004">
      <c r="A9" s="38" t="s">
        <v>351</v>
      </c>
      <c r="B9" s="103" t="s">
        <v>301</v>
      </c>
      <c r="C9" t="s">
        <v>306</v>
      </c>
      <c r="D9" t="s">
        <v>410</v>
      </c>
      <c r="E9" s="101">
        <v>9.4215426890000007</v>
      </c>
      <c r="F9" s="41">
        <v>17.215795058000001</v>
      </c>
      <c r="G9" s="104">
        <v>0.67474491272616288</v>
      </c>
      <c r="H9" s="104">
        <v>0.16566232213990653</v>
      </c>
      <c r="I9" s="105">
        <v>13073.0197469</v>
      </c>
      <c r="J9" s="105">
        <v>22477.7845877</v>
      </c>
      <c r="K9" s="105">
        <v>32105.454858500001</v>
      </c>
      <c r="L9" s="105">
        <v>47680.189299999998</v>
      </c>
      <c r="M9" s="105">
        <v>83601.401874100004</v>
      </c>
      <c r="BM9" s="100"/>
      <c r="BN9" s="37"/>
      <c r="BO9" s="37"/>
      <c r="BP9" s="37"/>
    </row>
    <row r="10" spans="1:68" ht="14.4" x14ac:dyDescent="0.55000000000000004">
      <c r="A10" s="38" t="s">
        <v>351</v>
      </c>
      <c r="B10" s="103" t="s">
        <v>301</v>
      </c>
      <c r="C10" t="s">
        <v>307</v>
      </c>
      <c r="D10" t="s">
        <v>411</v>
      </c>
      <c r="E10" s="101">
        <v>4.7798907740000001</v>
      </c>
      <c r="F10" s="41">
        <v>10.393659402999999</v>
      </c>
      <c r="G10" s="104">
        <v>0.5128752083233642</v>
      </c>
      <c r="H10" s="104">
        <v>0.29616362735739776</v>
      </c>
      <c r="I10" s="105">
        <v>30487.330372699998</v>
      </c>
      <c r="J10" s="105">
        <v>41248.016130999997</v>
      </c>
      <c r="K10" s="105">
        <v>56029.643529699999</v>
      </c>
      <c r="L10" s="105">
        <v>92842.554841699995</v>
      </c>
      <c r="M10" s="105">
        <v>115478.888253</v>
      </c>
      <c r="BM10" s="100"/>
      <c r="BN10" s="37"/>
      <c r="BO10" s="37"/>
      <c r="BP10" s="37"/>
    </row>
    <row r="11" spans="1:68" ht="14.4" x14ac:dyDescent="0.55000000000000004">
      <c r="A11" s="38" t="s">
        <v>351</v>
      </c>
      <c r="B11" s="103" t="s">
        <v>301</v>
      </c>
      <c r="C11" t="s">
        <v>308</v>
      </c>
      <c r="D11" t="s">
        <v>413</v>
      </c>
      <c r="E11" s="101">
        <v>14.653505435</v>
      </c>
      <c r="F11" s="41">
        <v>14.95327228</v>
      </c>
      <c r="G11" s="104">
        <v>0.9546492073950692</v>
      </c>
      <c r="H11" s="104">
        <v>0.26306430854372553</v>
      </c>
      <c r="I11" s="105">
        <v>34905.784211999999</v>
      </c>
      <c r="J11" s="105">
        <v>45792.456660099997</v>
      </c>
      <c r="K11" s="105">
        <v>63541.779802899997</v>
      </c>
      <c r="L11" s="105">
        <v>85090.916109600003</v>
      </c>
      <c r="M11" s="105">
        <v>110209.497667</v>
      </c>
      <c r="BM11" s="100"/>
      <c r="BN11" s="37"/>
      <c r="BO11" s="37"/>
      <c r="BP11" s="37"/>
    </row>
    <row r="12" spans="1:68" ht="14.4" x14ac:dyDescent="0.55000000000000004">
      <c r="A12" s="38" t="s">
        <v>351</v>
      </c>
      <c r="B12" s="103" t="s">
        <v>301</v>
      </c>
      <c r="C12" t="s">
        <v>309</v>
      </c>
      <c r="D12" t="s">
        <v>415</v>
      </c>
      <c r="E12" s="101">
        <v>2.7257242310000001</v>
      </c>
      <c r="F12" s="41">
        <v>3.8512083669999999</v>
      </c>
      <c r="G12" s="104">
        <v>3.6831634605643284</v>
      </c>
      <c r="H12" s="104">
        <v>8.1160233116774103E-2</v>
      </c>
      <c r="I12" s="105">
        <v>25969.934792399999</v>
      </c>
      <c r="J12" s="105">
        <v>29069.9232753</v>
      </c>
      <c r="K12" s="105">
        <v>41272.781224799997</v>
      </c>
      <c r="L12" s="105">
        <v>55515.114812200001</v>
      </c>
      <c r="M12" s="105">
        <v>70365.600953999994</v>
      </c>
      <c r="BM12" s="100"/>
      <c r="BN12" s="37"/>
      <c r="BO12" s="37"/>
      <c r="BP12" s="37"/>
    </row>
    <row r="13" spans="1:68" ht="14.4" x14ac:dyDescent="0.55000000000000004">
      <c r="A13" s="38" t="s">
        <v>351</v>
      </c>
      <c r="B13" s="103" t="s">
        <v>301</v>
      </c>
      <c r="C13" t="s">
        <v>310</v>
      </c>
      <c r="D13" t="s">
        <v>416</v>
      </c>
      <c r="E13" s="101">
        <v>5.9996960609999999</v>
      </c>
      <c r="F13" s="41">
        <v>7.4229971910000003</v>
      </c>
      <c r="G13" s="104">
        <v>0.86217452479205159</v>
      </c>
      <c r="H13" s="104">
        <v>0.28346761747736482</v>
      </c>
      <c r="I13" s="105">
        <v>28297.7420293</v>
      </c>
      <c r="J13" s="105">
        <v>33454.869235999999</v>
      </c>
      <c r="K13" s="105">
        <v>39610.918675699999</v>
      </c>
      <c r="L13" s="105">
        <v>44358.3469291</v>
      </c>
      <c r="M13" s="105">
        <v>56167.818230500001</v>
      </c>
      <c r="BM13" s="100"/>
      <c r="BN13" s="37"/>
      <c r="BO13" s="37"/>
      <c r="BP13" s="37"/>
    </row>
    <row r="14" spans="1:68" ht="14.4" x14ac:dyDescent="0.55000000000000004">
      <c r="A14" s="38" t="s">
        <v>351</v>
      </c>
      <c r="B14" s="103" t="s">
        <v>301</v>
      </c>
      <c r="C14" t="s">
        <v>311</v>
      </c>
      <c r="D14" t="s">
        <v>417</v>
      </c>
      <c r="E14" s="101">
        <v>2.3787642660000001</v>
      </c>
      <c r="F14" s="41">
        <v>2.7965265669999999</v>
      </c>
      <c r="G14" s="104">
        <v>5.8314508591172251E-2</v>
      </c>
      <c r="H14" s="104">
        <v>0.12581132282739607</v>
      </c>
      <c r="I14" s="105">
        <v>30011.693534599999</v>
      </c>
      <c r="J14" s="105">
        <v>34318.155099299998</v>
      </c>
      <c r="K14" s="105">
        <v>43405.177914899999</v>
      </c>
      <c r="L14" s="105">
        <v>55186.416929799998</v>
      </c>
      <c r="M14" s="105">
        <v>70757.762809799999</v>
      </c>
      <c r="BM14" s="100"/>
      <c r="BN14" s="37"/>
      <c r="BO14" s="37"/>
      <c r="BP14" s="37"/>
    </row>
    <row r="15" spans="1:68" ht="14.4" x14ac:dyDescent="0.55000000000000004">
      <c r="A15" s="38" t="s">
        <v>351</v>
      </c>
      <c r="B15" s="103" t="s">
        <v>301</v>
      </c>
      <c r="C15" t="s">
        <v>312</v>
      </c>
      <c r="D15" t="s">
        <v>418</v>
      </c>
      <c r="E15" s="101">
        <v>0.22205425600000001</v>
      </c>
      <c r="F15" s="41">
        <v>0.78423385099999998</v>
      </c>
      <c r="G15" s="104">
        <v>177.83833099235855</v>
      </c>
      <c r="H15" s="104">
        <v>-0.42750234429192835</v>
      </c>
      <c r="I15" s="105">
        <v>33143.306558299999</v>
      </c>
      <c r="J15" s="105">
        <v>39576.009561799998</v>
      </c>
      <c r="K15" s="105">
        <v>46664.839439399999</v>
      </c>
      <c r="L15" s="105">
        <v>53400.498618500002</v>
      </c>
      <c r="M15" s="105">
        <v>68990.225917000003</v>
      </c>
      <c r="BM15" s="100"/>
      <c r="BN15" s="37"/>
      <c r="BO15" s="37"/>
      <c r="BP15" s="37"/>
    </row>
    <row r="16" spans="1:68" ht="14.4" x14ac:dyDescent="0.55000000000000004">
      <c r="A16" s="38" t="s">
        <v>351</v>
      </c>
      <c r="B16" s="103" t="s">
        <v>301</v>
      </c>
      <c r="C16" t="s">
        <v>313</v>
      </c>
      <c r="D16" t="s">
        <v>419</v>
      </c>
      <c r="E16" s="101">
        <v>0.47255829700000002</v>
      </c>
      <c r="F16" s="41">
        <v>0.83692688500000001</v>
      </c>
      <c r="G16" s="104">
        <v>0.7928853170605008</v>
      </c>
      <c r="H16" s="104">
        <v>0.4475276645073909</v>
      </c>
      <c r="I16" s="105">
        <v>9515.4874041799994</v>
      </c>
      <c r="J16" s="105">
        <v>20906.282959299999</v>
      </c>
      <c r="K16" s="105">
        <v>39527.610991699999</v>
      </c>
      <c r="L16" s="105">
        <v>56702.953390100003</v>
      </c>
      <c r="M16" s="105">
        <v>88595.460195399995</v>
      </c>
      <c r="BM16" s="100"/>
      <c r="BN16" s="37"/>
      <c r="BO16" s="37"/>
      <c r="BP16" s="37"/>
    </row>
    <row r="17" spans="1:68" ht="14.4" x14ac:dyDescent="0.55000000000000004">
      <c r="A17" s="38" t="s">
        <v>351</v>
      </c>
      <c r="B17" s="103" t="s">
        <v>301</v>
      </c>
      <c r="C17" t="s">
        <v>314</v>
      </c>
      <c r="D17" t="s">
        <v>420</v>
      </c>
      <c r="E17" s="101">
        <v>24.907865058999999</v>
      </c>
      <c r="F17" s="41">
        <v>22.994577232000001</v>
      </c>
      <c r="G17" s="104">
        <v>0.67734530379409008</v>
      </c>
      <c r="H17" s="104">
        <v>0.27806061405079985</v>
      </c>
      <c r="I17" s="105">
        <v>42608.706308000001</v>
      </c>
      <c r="J17" s="105">
        <v>53117.1442981</v>
      </c>
      <c r="K17" s="105">
        <v>65969.203722000006</v>
      </c>
      <c r="L17" s="105">
        <v>88720.059720799996</v>
      </c>
      <c r="M17" s="105">
        <v>94234.297815600003</v>
      </c>
      <c r="BM17" s="100"/>
      <c r="BN17" s="37"/>
      <c r="BO17" s="37"/>
      <c r="BP17" s="37"/>
    </row>
    <row r="18" spans="1:68" ht="14.4" x14ac:dyDescent="0.55000000000000004">
      <c r="A18" s="38" t="s">
        <v>351</v>
      </c>
      <c r="B18" s="103" t="s">
        <v>301</v>
      </c>
      <c r="C18" t="s">
        <v>315</v>
      </c>
      <c r="D18" t="s">
        <v>422</v>
      </c>
      <c r="E18" s="101">
        <v>0.18336740300000001</v>
      </c>
      <c r="F18" s="41">
        <v>0.18153065900000001</v>
      </c>
      <c r="G18" s="104">
        <v>-0.91199966583107084</v>
      </c>
      <c r="H18" s="104">
        <v>0.84155443920422424</v>
      </c>
      <c r="I18" s="105">
        <v>11817.638299099999</v>
      </c>
      <c r="J18" s="105">
        <v>26073.265410700002</v>
      </c>
      <c r="K18" s="105">
        <v>41761.136344999999</v>
      </c>
      <c r="L18" s="105">
        <v>64452.751111199999</v>
      </c>
      <c r="M18" s="105">
        <v>130642.270339</v>
      </c>
    </row>
    <row r="19" spans="1:68" ht="14.4" x14ac:dyDescent="0.55000000000000004">
      <c r="A19" s="38" t="s">
        <v>351</v>
      </c>
      <c r="B19" s="103" t="s">
        <v>301</v>
      </c>
      <c r="C19" t="s">
        <v>316</v>
      </c>
      <c r="D19" t="s">
        <v>423</v>
      </c>
      <c r="E19" s="101">
        <v>0.14756965499999999</v>
      </c>
      <c r="F19" s="41">
        <v>0.59542497800000005</v>
      </c>
      <c r="G19" s="104">
        <v>7.7772467323905943</v>
      </c>
      <c r="H19" s="104">
        <v>0.31734579849766537</v>
      </c>
      <c r="I19" s="105">
        <v>26992.506774400001</v>
      </c>
      <c r="J19" s="105">
        <v>31398.6316673</v>
      </c>
      <c r="K19" s="105">
        <v>37962.470112700001</v>
      </c>
      <c r="L19" s="105">
        <v>44224.036792799998</v>
      </c>
      <c r="M19" s="105">
        <v>51806.141322099997</v>
      </c>
    </row>
    <row r="20" spans="1:68" ht="14.4" x14ac:dyDescent="0.55000000000000004">
      <c r="A20" s="38" t="s">
        <v>351</v>
      </c>
      <c r="B20" s="103" t="s">
        <v>301</v>
      </c>
      <c r="C20" t="s">
        <v>317</v>
      </c>
      <c r="D20" t="s">
        <v>424</v>
      </c>
      <c r="E20" s="101">
        <v>0.68921812100000002</v>
      </c>
      <c r="F20" s="41">
        <v>1.5127318219999999</v>
      </c>
      <c r="G20" s="104">
        <v>6.4913435084378328</v>
      </c>
      <c r="H20" s="104">
        <v>0.61365846618533693</v>
      </c>
      <c r="I20" s="105">
        <v>27451.847634999998</v>
      </c>
      <c r="J20" s="105">
        <v>30337.452600100001</v>
      </c>
      <c r="K20" s="105">
        <v>32013.056788099999</v>
      </c>
      <c r="L20" s="105">
        <v>36421.759226200003</v>
      </c>
      <c r="M20" s="105">
        <v>43076.588490399998</v>
      </c>
    </row>
    <row r="21" spans="1:68" ht="14.4" x14ac:dyDescent="0.55000000000000004">
      <c r="A21" s="38" t="s">
        <v>351</v>
      </c>
      <c r="B21" s="103" t="s">
        <v>301</v>
      </c>
      <c r="C21" t="s">
        <v>318</v>
      </c>
      <c r="D21" t="s">
        <v>425</v>
      </c>
      <c r="E21" s="101">
        <v>1.5205875000000001E-2</v>
      </c>
      <c r="F21" s="41">
        <v>1.5205875000000001E-2</v>
      </c>
      <c r="G21" s="104">
        <v>-0.31938295644999837</v>
      </c>
      <c r="H21" s="104">
        <v>0.19341938559931604</v>
      </c>
      <c r="I21" s="105">
        <v>11080.967482599999</v>
      </c>
      <c r="J21" s="105">
        <v>38660.4209605</v>
      </c>
      <c r="K21" s="105">
        <v>65478.444215399999</v>
      </c>
      <c r="L21" s="105">
        <v>123604.27428100001</v>
      </c>
      <c r="M21" s="105">
        <v>321857.45027899998</v>
      </c>
    </row>
    <row r="22" spans="1:68" ht="14.4" x14ac:dyDescent="0.55000000000000004">
      <c r="A22" s="38" t="s">
        <v>351</v>
      </c>
      <c r="B22" s="103" t="s">
        <v>301</v>
      </c>
      <c r="C22" t="s">
        <v>319</v>
      </c>
      <c r="D22" t="s">
        <v>426</v>
      </c>
      <c r="E22" s="101">
        <v>0</v>
      </c>
      <c r="F22" s="41">
        <v>0</v>
      </c>
      <c r="G22" s="104">
        <v>-1</v>
      </c>
      <c r="H22" s="104">
        <v>0</v>
      </c>
      <c r="I22" s="105">
        <v>0</v>
      </c>
      <c r="J22" s="105">
        <v>0</v>
      </c>
      <c r="K22" s="105">
        <v>0</v>
      </c>
      <c r="L22" s="105">
        <v>0</v>
      </c>
      <c r="M22" s="105">
        <v>0</v>
      </c>
    </row>
    <row r="23" spans="1:68" ht="14.4" x14ac:dyDescent="0.55000000000000004">
      <c r="A23" s="38" t="s">
        <v>351</v>
      </c>
      <c r="B23" s="103" t="s">
        <v>320</v>
      </c>
      <c r="C23" t="s">
        <v>321</v>
      </c>
      <c r="D23" t="s">
        <v>427</v>
      </c>
      <c r="E23" s="101">
        <v>3.305399843</v>
      </c>
      <c r="F23" s="41">
        <v>7.363489918</v>
      </c>
      <c r="G23" s="104">
        <v>0.13857620306034885</v>
      </c>
      <c r="H23" s="104">
        <v>0.24487280675410875</v>
      </c>
      <c r="I23" s="105">
        <v>27668.970055000002</v>
      </c>
      <c r="J23" s="105">
        <v>36617.479718299997</v>
      </c>
      <c r="K23" s="105">
        <v>51136.562369899999</v>
      </c>
      <c r="L23" s="105">
        <v>70932.226257100003</v>
      </c>
      <c r="M23" s="105">
        <v>104562.599128</v>
      </c>
    </row>
    <row r="24" spans="1:68" ht="14.4" x14ac:dyDescent="0.55000000000000004">
      <c r="A24" s="38" t="s">
        <v>351</v>
      </c>
      <c r="B24" s="103" t="s">
        <v>320</v>
      </c>
      <c r="C24" t="s">
        <v>322</v>
      </c>
      <c r="D24" t="s">
        <v>429</v>
      </c>
      <c r="E24" s="101">
        <v>1.628408539</v>
      </c>
      <c r="F24" s="41">
        <v>2.3229909430000002</v>
      </c>
      <c r="G24" s="104">
        <v>0.77849273827879184</v>
      </c>
      <c r="H24" s="104">
        <v>0.31155703427565973</v>
      </c>
      <c r="I24" s="105">
        <v>31430.887293100001</v>
      </c>
      <c r="J24" s="105">
        <v>34357.577151199999</v>
      </c>
      <c r="K24" s="105">
        <v>46796.002278200001</v>
      </c>
      <c r="L24" s="105">
        <v>62886.4970302</v>
      </c>
      <c r="M24" s="105">
        <v>107065.185155</v>
      </c>
    </row>
    <row r="25" spans="1:68" ht="14.4" x14ac:dyDescent="0.55000000000000004">
      <c r="A25" s="38" t="s">
        <v>351</v>
      </c>
      <c r="B25" s="103" t="s">
        <v>320</v>
      </c>
      <c r="C25" t="s">
        <v>323</v>
      </c>
      <c r="D25" t="s">
        <v>430</v>
      </c>
      <c r="E25" s="101">
        <v>2.7602030719999999</v>
      </c>
      <c r="F25" s="41">
        <v>1.9630561609999999</v>
      </c>
      <c r="G25" s="104">
        <v>1.4058332590034941</v>
      </c>
      <c r="H25" s="104">
        <v>0.26141116547529158</v>
      </c>
      <c r="I25" s="105">
        <v>33228.575952799998</v>
      </c>
      <c r="J25" s="105">
        <v>35279.795140399998</v>
      </c>
      <c r="K25" s="105">
        <v>44993.732976899999</v>
      </c>
      <c r="L25" s="105">
        <v>58094.845630999997</v>
      </c>
      <c r="M25" s="105">
        <v>68352.247885200006</v>
      </c>
    </row>
    <row r="26" spans="1:68" ht="14.4" x14ac:dyDescent="0.55000000000000004">
      <c r="A26" s="38" t="s">
        <v>351</v>
      </c>
      <c r="B26" s="103" t="s">
        <v>320</v>
      </c>
      <c r="C26" t="s">
        <v>324</v>
      </c>
      <c r="D26" t="s">
        <v>431</v>
      </c>
      <c r="E26" s="101">
        <v>0.62360774500000005</v>
      </c>
      <c r="F26" s="41">
        <v>1.117466122</v>
      </c>
      <c r="G26" s="104">
        <v>2.0381926079012325</v>
      </c>
      <c r="H26" s="104">
        <v>0.24844941109575203</v>
      </c>
      <c r="I26" s="105">
        <v>18499.1769184</v>
      </c>
      <c r="J26" s="105">
        <v>20750.893025400001</v>
      </c>
      <c r="K26" s="105">
        <v>35504.238685099997</v>
      </c>
      <c r="L26" s="105">
        <v>43833.785772499999</v>
      </c>
      <c r="M26" s="105">
        <v>51807.937294299998</v>
      </c>
    </row>
    <row r="27" spans="1:68" ht="14.4" x14ac:dyDescent="0.55000000000000004">
      <c r="A27" s="38" t="s">
        <v>351</v>
      </c>
      <c r="B27" s="103" t="s">
        <v>320</v>
      </c>
      <c r="C27" t="s">
        <v>325</v>
      </c>
      <c r="D27" t="s">
        <v>432</v>
      </c>
      <c r="E27" s="101">
        <v>0.104221114</v>
      </c>
      <c r="F27" s="41">
        <v>2.8600520000000001E-3</v>
      </c>
      <c r="G27" s="104">
        <v>2.9020128997175809</v>
      </c>
      <c r="H27" s="104">
        <v>1.2499531237019785</v>
      </c>
      <c r="I27" s="105">
        <v>32312.759707000001</v>
      </c>
      <c r="J27" s="105">
        <v>42579.9267655</v>
      </c>
      <c r="K27" s="105">
        <v>50816.523929000003</v>
      </c>
      <c r="L27" s="105">
        <v>59330.591751799999</v>
      </c>
      <c r="M27" s="105">
        <v>68985.046574000007</v>
      </c>
    </row>
    <row r="28" spans="1:68" ht="14.4" x14ac:dyDescent="0.55000000000000004">
      <c r="A28" s="38" t="s">
        <v>351</v>
      </c>
      <c r="B28" s="103" t="s">
        <v>320</v>
      </c>
      <c r="C28" t="s">
        <v>326</v>
      </c>
      <c r="D28" t="s">
        <v>433</v>
      </c>
      <c r="E28" s="101">
        <v>0.97810032400000002</v>
      </c>
      <c r="F28" s="41">
        <v>0.88769229800000005</v>
      </c>
      <c r="G28" s="104">
        <v>40.856943192003186</v>
      </c>
      <c r="H28" s="104">
        <v>5.0740936059642826E-2</v>
      </c>
      <c r="I28" s="105">
        <v>39234.553118000003</v>
      </c>
      <c r="J28" s="105">
        <v>56611.509067600004</v>
      </c>
      <c r="K28" s="105">
        <v>78415.703646199996</v>
      </c>
      <c r="L28" s="105">
        <v>104745.078828</v>
      </c>
      <c r="M28" s="105">
        <v>114597.478384</v>
      </c>
    </row>
    <row r="29" spans="1:68" ht="14.4" x14ac:dyDescent="0.55000000000000004">
      <c r="A29" s="38" t="s">
        <v>351</v>
      </c>
      <c r="B29" s="103" t="s">
        <v>320</v>
      </c>
      <c r="C29" t="s">
        <v>327</v>
      </c>
      <c r="D29" t="s">
        <v>434</v>
      </c>
      <c r="E29" s="101">
        <v>0.32341182699999999</v>
      </c>
      <c r="F29" s="41">
        <v>0.42128427499999999</v>
      </c>
      <c r="G29" s="104">
        <v>-0.72115636228375424</v>
      </c>
      <c r="H29" s="104">
        <v>0.45127163825087951</v>
      </c>
      <c r="I29" s="105">
        <v>29048.245819</v>
      </c>
      <c r="J29" s="105">
        <v>34226.5095477</v>
      </c>
      <c r="K29" s="105">
        <v>43401.808303700003</v>
      </c>
      <c r="L29" s="105">
        <v>55820.892546399999</v>
      </c>
      <c r="M29" s="105">
        <v>70507.4224005</v>
      </c>
    </row>
    <row r="30" spans="1:68" ht="14.4" x14ac:dyDescent="0.55000000000000004">
      <c r="A30" s="38" t="s">
        <v>351</v>
      </c>
      <c r="B30" s="103" t="s">
        <v>320</v>
      </c>
      <c r="C30" t="s">
        <v>328</v>
      </c>
      <c r="D30" t="s">
        <v>435</v>
      </c>
      <c r="E30" s="101">
        <v>0.50237639899999997</v>
      </c>
      <c r="F30" s="41">
        <v>0.67322213600000003</v>
      </c>
      <c r="G30" s="104">
        <v>159.80109819762433</v>
      </c>
      <c r="H30" s="104">
        <v>0.32059705893946661</v>
      </c>
      <c r="I30" s="105">
        <v>39759.941813899997</v>
      </c>
      <c r="J30" s="105">
        <v>46608.3060367</v>
      </c>
      <c r="K30" s="105">
        <v>57844.286660700003</v>
      </c>
      <c r="L30" s="105">
        <v>73560.307088000001</v>
      </c>
      <c r="M30" s="105">
        <v>88875.944068900004</v>
      </c>
    </row>
    <row r="31" spans="1:68" ht="14.4" x14ac:dyDescent="0.55000000000000004">
      <c r="A31" s="38" t="s">
        <v>351</v>
      </c>
      <c r="B31" s="103" t="s">
        <v>320</v>
      </c>
      <c r="C31" t="s">
        <v>329</v>
      </c>
      <c r="D31" t="s">
        <v>436</v>
      </c>
      <c r="E31" s="101">
        <v>3.1049929999999999E-3</v>
      </c>
      <c r="F31" s="41">
        <v>3.1049929999999999E-3</v>
      </c>
      <c r="G31" s="104">
        <v>-0.9183106348638157</v>
      </c>
      <c r="H31" s="104">
        <v>0.21868100829856946</v>
      </c>
      <c r="I31" s="105">
        <v>14169.9047331</v>
      </c>
      <c r="J31" s="105">
        <v>24831.585911900002</v>
      </c>
      <c r="K31" s="105">
        <v>45454.901743599999</v>
      </c>
      <c r="L31" s="105">
        <v>75350.879656399993</v>
      </c>
      <c r="M31" s="105">
        <v>176321.05839600001</v>
      </c>
    </row>
    <row r="32" spans="1:68" ht="14.4" x14ac:dyDescent="0.55000000000000004">
      <c r="A32" s="38" t="s">
        <v>351</v>
      </c>
      <c r="B32" s="103" t="s">
        <v>320</v>
      </c>
      <c r="C32" t="s">
        <v>330</v>
      </c>
      <c r="D32" t="s">
        <v>437</v>
      </c>
      <c r="E32" s="101">
        <v>7.6115760000000005E-2</v>
      </c>
      <c r="F32" s="41">
        <v>6.1248558000000002E-2</v>
      </c>
      <c r="G32" s="104">
        <v>0.18363313663847985</v>
      </c>
      <c r="H32" s="104">
        <v>0.36829731451147557</v>
      </c>
      <c r="I32" s="105">
        <v>9968.3893254800005</v>
      </c>
      <c r="J32" s="105">
        <v>21808.2331328</v>
      </c>
      <c r="K32" s="105">
        <v>39286.374888500002</v>
      </c>
      <c r="L32" s="105">
        <v>58139.068600500003</v>
      </c>
      <c r="M32" s="105">
        <v>88730.899911800007</v>
      </c>
    </row>
    <row r="33" spans="1:13" ht="14.4" x14ac:dyDescent="0.55000000000000004">
      <c r="A33" s="38" t="s">
        <v>351</v>
      </c>
      <c r="B33" s="103" t="s">
        <v>331</v>
      </c>
      <c r="C33" t="s">
        <v>332</v>
      </c>
      <c r="D33" t="s">
        <v>438</v>
      </c>
      <c r="E33" s="101">
        <v>2.7958857359999998</v>
      </c>
      <c r="F33" s="41">
        <v>3.8170061099999999</v>
      </c>
      <c r="G33" s="104">
        <v>5.8664077501099321</v>
      </c>
      <c r="H33" s="104">
        <v>0.19098453349668668</v>
      </c>
      <c r="I33" s="105">
        <v>63989.515767700002</v>
      </c>
      <c r="J33" s="105">
        <v>87358.502616099999</v>
      </c>
      <c r="K33" s="105">
        <v>114623.672676</v>
      </c>
      <c r="L33" s="105">
        <v>140710.024787</v>
      </c>
      <c r="M33" s="105">
        <v>157560.79547700001</v>
      </c>
    </row>
    <row r="34" spans="1:13" ht="14.4" x14ac:dyDescent="0.55000000000000004">
      <c r="A34" s="38" t="s">
        <v>351</v>
      </c>
      <c r="B34" s="103" t="s">
        <v>331</v>
      </c>
      <c r="C34" t="s">
        <v>333</v>
      </c>
      <c r="D34" t="s">
        <v>439</v>
      </c>
      <c r="E34" s="101">
        <v>2.504381698</v>
      </c>
      <c r="F34" s="41">
        <v>5.3971532550000001</v>
      </c>
      <c r="G34" s="104">
        <v>-0.17789390625863943</v>
      </c>
      <c r="H34" s="104">
        <v>0.26901831239943846</v>
      </c>
      <c r="I34" s="105">
        <v>28771.7439424</v>
      </c>
      <c r="J34" s="105">
        <v>37710.017205900003</v>
      </c>
      <c r="K34" s="105">
        <v>53365.193180100003</v>
      </c>
      <c r="L34" s="105">
        <v>84455.979132399996</v>
      </c>
      <c r="M34" s="105">
        <v>123404.68689500001</v>
      </c>
    </row>
    <row r="35" spans="1:13" ht="14.4" x14ac:dyDescent="0.55000000000000004">
      <c r="A35" s="38" t="s">
        <v>351</v>
      </c>
      <c r="B35" s="103" t="s">
        <v>331</v>
      </c>
      <c r="C35" t="s">
        <v>334</v>
      </c>
      <c r="D35" t="s">
        <v>440</v>
      </c>
      <c r="E35" s="101">
        <v>12.11925725</v>
      </c>
      <c r="F35" s="41">
        <v>10.163358945000001</v>
      </c>
      <c r="G35" s="104">
        <v>1.0344666790855976</v>
      </c>
      <c r="H35" s="104">
        <v>0.1622098056380476</v>
      </c>
      <c r="I35" s="105">
        <v>41888.913387100001</v>
      </c>
      <c r="J35" s="105">
        <v>55968.490390699997</v>
      </c>
      <c r="K35" s="105">
        <v>75106.090416799998</v>
      </c>
      <c r="L35" s="105">
        <v>92852.267153499997</v>
      </c>
      <c r="M35" s="105">
        <v>105483.930393</v>
      </c>
    </row>
    <row r="36" spans="1:13" ht="14.4" x14ac:dyDescent="0.55000000000000004">
      <c r="A36" s="38" t="s">
        <v>351</v>
      </c>
      <c r="B36" s="103" t="s">
        <v>331</v>
      </c>
      <c r="C36" t="s">
        <v>335</v>
      </c>
      <c r="D36" t="s">
        <v>441</v>
      </c>
      <c r="E36" s="101">
        <v>3.3013012769999999</v>
      </c>
      <c r="F36" s="41">
        <v>6.1554500709999997</v>
      </c>
      <c r="G36" s="104">
        <v>0.49257753208352667</v>
      </c>
      <c r="H36" s="104">
        <v>0.28003212110349907</v>
      </c>
      <c r="I36" s="105">
        <v>41692.7956672</v>
      </c>
      <c r="J36" s="105">
        <v>48320.537133999998</v>
      </c>
      <c r="K36" s="105">
        <v>65863.993494199996</v>
      </c>
      <c r="L36" s="105">
        <v>90431.640626099994</v>
      </c>
      <c r="M36" s="105">
        <v>121380.415418</v>
      </c>
    </row>
    <row r="37" spans="1:13" ht="14.4" x14ac:dyDescent="0.55000000000000004">
      <c r="A37" s="38" t="s">
        <v>351</v>
      </c>
      <c r="B37" s="103" t="s">
        <v>331</v>
      </c>
      <c r="C37" s="43" t="s">
        <v>336</v>
      </c>
      <c r="D37" t="s">
        <v>442</v>
      </c>
      <c r="E37" s="101">
        <v>4.7710470699999998</v>
      </c>
      <c r="F37" s="41">
        <v>7.3754545260000004</v>
      </c>
      <c r="G37" s="104">
        <v>1.7504743847008239</v>
      </c>
      <c r="H37" s="104">
        <v>0.22654279137095165</v>
      </c>
      <c r="I37" s="105">
        <v>14799.663706200001</v>
      </c>
      <c r="J37" s="105">
        <v>30357.046189000001</v>
      </c>
      <c r="K37" s="105">
        <v>50958.945529600001</v>
      </c>
      <c r="L37" s="105">
        <v>88383.060668699996</v>
      </c>
      <c r="M37" s="105">
        <v>173632.89565799999</v>
      </c>
    </row>
    <row r="38" spans="1:13" ht="14.4" x14ac:dyDescent="0.55000000000000004">
      <c r="A38" s="38" t="s">
        <v>351</v>
      </c>
      <c r="B38" s="103" t="s">
        <v>331</v>
      </c>
      <c r="C38" t="s">
        <v>337</v>
      </c>
      <c r="D38" t="s">
        <v>443</v>
      </c>
      <c r="E38" s="101">
        <v>1.2858182309999999</v>
      </c>
      <c r="F38" s="41">
        <v>1.3162457030000001</v>
      </c>
      <c r="G38" s="104">
        <v>-0.64135086086162374</v>
      </c>
      <c r="H38" s="104">
        <v>0.29174812734475858</v>
      </c>
      <c r="I38" s="105">
        <v>48946.170743299997</v>
      </c>
      <c r="J38" s="105">
        <v>54697.711301800002</v>
      </c>
      <c r="K38" s="105">
        <v>62950.508799000003</v>
      </c>
      <c r="L38" s="105">
        <v>92835.2329703</v>
      </c>
      <c r="M38" s="105">
        <v>108623.941236</v>
      </c>
    </row>
    <row r="39" spans="1:13" ht="14.4" x14ac:dyDescent="0.55000000000000004">
      <c r="A39" s="38" t="s">
        <v>351</v>
      </c>
      <c r="B39" s="103" t="s">
        <v>331</v>
      </c>
      <c r="C39" t="s">
        <v>338</v>
      </c>
      <c r="D39" t="s">
        <v>444</v>
      </c>
      <c r="E39" s="101">
        <v>3.8257467919999999</v>
      </c>
      <c r="F39" s="41">
        <v>3.461205858</v>
      </c>
      <c r="G39" s="104">
        <v>4.248962304355751</v>
      </c>
      <c r="H39" s="104">
        <v>0.17537329846371075</v>
      </c>
      <c r="I39" s="105">
        <v>41582.236109199999</v>
      </c>
      <c r="J39" s="105">
        <v>61068.922766299998</v>
      </c>
      <c r="K39" s="105">
        <v>76348.498304099994</v>
      </c>
      <c r="L39" s="105">
        <v>92048.504609099997</v>
      </c>
      <c r="M39" s="105">
        <v>105720.309932</v>
      </c>
    </row>
    <row r="40" spans="1:13" ht="14.4" x14ac:dyDescent="0.55000000000000004">
      <c r="A40" s="38" t="s">
        <v>351</v>
      </c>
      <c r="B40" s="103" t="s">
        <v>331</v>
      </c>
      <c r="C40" t="s">
        <v>339</v>
      </c>
      <c r="D40" t="s">
        <v>445</v>
      </c>
      <c r="E40" s="101">
        <v>0.96340735300000002</v>
      </c>
      <c r="F40" s="41">
        <v>2.3581070039999998</v>
      </c>
      <c r="G40" s="104">
        <v>8.0412211313779078</v>
      </c>
      <c r="H40" s="104">
        <v>0.1665144432419543</v>
      </c>
      <c r="I40" s="105">
        <v>31956.335961199999</v>
      </c>
      <c r="J40" s="105">
        <v>42836.734268300002</v>
      </c>
      <c r="K40" s="105">
        <v>56600.103771499998</v>
      </c>
      <c r="L40" s="105">
        <v>73958.529899700006</v>
      </c>
      <c r="M40" s="105">
        <v>97021.369805299997</v>
      </c>
    </row>
    <row r="41" spans="1:13" ht="14.4" x14ac:dyDescent="0.55000000000000004">
      <c r="A41" s="38" t="s">
        <v>351</v>
      </c>
      <c r="B41" s="103" t="s">
        <v>331</v>
      </c>
      <c r="C41" t="s">
        <v>340</v>
      </c>
      <c r="D41" t="s">
        <v>446</v>
      </c>
      <c r="E41" s="101">
        <v>1.9699311000000001E-2</v>
      </c>
      <c r="F41" s="41">
        <v>0</v>
      </c>
      <c r="G41" s="104">
        <v>9.3079629967813968</v>
      </c>
      <c r="H41" s="104">
        <v>-5.8702256134745091E-2</v>
      </c>
      <c r="I41" s="105">
        <v>52453.440000000002</v>
      </c>
      <c r="J41" s="105">
        <v>70256.160000000003</v>
      </c>
      <c r="K41" s="105">
        <v>90211.68</v>
      </c>
      <c r="L41" s="105">
        <v>113836.32</v>
      </c>
      <c r="M41" s="105">
        <v>140718.24</v>
      </c>
    </row>
    <row r="42" spans="1:13" ht="14.4" x14ac:dyDescent="0.55000000000000004">
      <c r="A42" s="38" t="s">
        <v>351</v>
      </c>
      <c r="B42" s="103" t="s">
        <v>331</v>
      </c>
      <c r="C42" t="s">
        <v>341</v>
      </c>
      <c r="D42" t="s">
        <v>447</v>
      </c>
      <c r="E42" s="101">
        <v>3.8310103400000002</v>
      </c>
      <c r="F42" s="41">
        <v>3.9706841399999999</v>
      </c>
      <c r="G42" s="104">
        <v>10.418047140158125</v>
      </c>
      <c r="H42" s="104">
        <v>0.30150230917935872</v>
      </c>
      <c r="I42" s="105">
        <v>54786.698013399997</v>
      </c>
      <c r="J42" s="105">
        <v>68573.747784399995</v>
      </c>
      <c r="K42" s="105">
        <v>92577.936528399994</v>
      </c>
      <c r="L42" s="105">
        <v>121049.03876700001</v>
      </c>
      <c r="M42" s="105">
        <v>152861.265827</v>
      </c>
    </row>
    <row r="43" spans="1:13" ht="14.4" x14ac:dyDescent="0.55000000000000004">
      <c r="A43" s="38" t="s">
        <v>351</v>
      </c>
      <c r="B43" s="103" t="s">
        <v>331</v>
      </c>
      <c r="C43" t="s">
        <v>342</v>
      </c>
      <c r="D43" t="s">
        <v>448</v>
      </c>
      <c r="E43" s="101">
        <v>0.16247270799999999</v>
      </c>
      <c r="F43" s="41">
        <v>7.7617659999999998E-3</v>
      </c>
      <c r="G43" s="104">
        <v>0.44555356353976611</v>
      </c>
      <c r="H43" s="104">
        <v>0.26567733455886028</v>
      </c>
      <c r="I43" s="105">
        <v>71878.279055000006</v>
      </c>
      <c r="J43" s="105">
        <v>91902.169160499994</v>
      </c>
      <c r="K43" s="105">
        <v>117814.314977</v>
      </c>
      <c r="L43" s="105">
        <v>144809.92392</v>
      </c>
      <c r="M43" s="105">
        <v>164579.646687</v>
      </c>
    </row>
    <row r="44" spans="1:13" ht="14.4" x14ac:dyDescent="0.55000000000000004">
      <c r="A44" s="38" t="s">
        <v>351</v>
      </c>
      <c r="B44" s="103" t="s">
        <v>331</v>
      </c>
      <c r="C44" t="s">
        <v>343</v>
      </c>
      <c r="D44" t="s">
        <v>449</v>
      </c>
      <c r="E44" s="101">
        <v>1.1640348949999999</v>
      </c>
      <c r="F44" s="41">
        <v>1.4203949709999999</v>
      </c>
      <c r="G44" s="104">
        <v>0.10375469753849571</v>
      </c>
      <c r="H44" s="104">
        <v>0.59703102629066829</v>
      </c>
      <c r="I44" s="105">
        <v>47812.920797699997</v>
      </c>
      <c r="J44" s="105">
        <v>55248.241137999998</v>
      </c>
      <c r="K44" s="105">
        <v>78959.990924500002</v>
      </c>
      <c r="L44" s="105">
        <v>97378.142458000002</v>
      </c>
      <c r="M44" s="105">
        <v>105607.67602899999</v>
      </c>
    </row>
    <row r="45" spans="1:13" ht="14.4" x14ac:dyDescent="0.55000000000000004">
      <c r="A45" s="38" t="s">
        <v>351</v>
      </c>
      <c r="B45" s="103" t="s">
        <v>331</v>
      </c>
      <c r="C45" t="s">
        <v>344</v>
      </c>
      <c r="D45" t="s">
        <v>450</v>
      </c>
      <c r="E45" s="101">
        <v>0.92346282899999999</v>
      </c>
      <c r="F45" s="41">
        <v>0.81914744299999998</v>
      </c>
      <c r="G45" s="104">
        <v>0.56649245981293184</v>
      </c>
      <c r="H45" s="104">
        <v>4.8206496896259984E-2</v>
      </c>
      <c r="I45" s="105">
        <v>112738.956683</v>
      </c>
      <c r="J45" s="105">
        <v>138065.03260899999</v>
      </c>
      <c r="K45" s="105">
        <v>170540.61992</v>
      </c>
      <c r="L45" s="105">
        <v>207792.24139800001</v>
      </c>
      <c r="M45" s="105">
        <v>226579.52430200001</v>
      </c>
    </row>
    <row r="46" spans="1:13" ht="14.4" x14ac:dyDescent="0.55000000000000004">
      <c r="A46" s="38" t="s">
        <v>351</v>
      </c>
      <c r="B46" s="103" t="s">
        <v>331</v>
      </c>
      <c r="C46" s="43" t="s">
        <v>345</v>
      </c>
      <c r="D46" t="s">
        <v>451</v>
      </c>
      <c r="E46" s="101">
        <v>2.2253881E-2</v>
      </c>
      <c r="F46" s="41">
        <v>2.2083831000000002E-2</v>
      </c>
      <c r="G46" s="104">
        <v>-0.2178406050165668</v>
      </c>
      <c r="H46" s="104">
        <v>5.5342481610286327E-2</v>
      </c>
      <c r="I46" s="105">
        <v>4140.3691960300002</v>
      </c>
      <c r="J46" s="105">
        <v>9912.6202166399999</v>
      </c>
      <c r="K46" s="105">
        <v>18376.6199672</v>
      </c>
      <c r="L46" s="105">
        <v>34578.237173499998</v>
      </c>
      <c r="M46" s="105">
        <v>85053.966704399994</v>
      </c>
    </row>
    <row r="47" spans="1:13" ht="14.4" x14ac:dyDescent="0.55000000000000004">
      <c r="A47" s="38" t="s">
        <v>351</v>
      </c>
      <c r="B47" s="103" t="s">
        <v>331</v>
      </c>
      <c r="C47" t="s">
        <v>346</v>
      </c>
      <c r="D47" t="s">
        <v>452</v>
      </c>
      <c r="E47" s="101">
        <v>4.2503300000000001E-4</v>
      </c>
      <c r="F47" s="41">
        <v>0</v>
      </c>
      <c r="G47" s="104">
        <v>-0.99416166797728178</v>
      </c>
      <c r="H47" s="104">
        <v>176.31832351840913</v>
      </c>
      <c r="I47" s="105">
        <v>31093.919999999998</v>
      </c>
      <c r="J47" s="105">
        <v>36036</v>
      </c>
      <c r="K47" s="105">
        <v>46107.360000000001</v>
      </c>
      <c r="L47" s="105">
        <v>65763.360000000001</v>
      </c>
      <c r="M47" s="105">
        <v>94199.039999999994</v>
      </c>
    </row>
    <row r="48" spans="1:13" x14ac:dyDescent="0.5">
      <c r="A48" s="152"/>
      <c r="B48" s="152"/>
      <c r="C48" s="152"/>
      <c r="D48" s="153"/>
      <c r="E48" s="149" t="s">
        <v>347</v>
      </c>
      <c r="F48" s="150"/>
      <c r="G48" s="150"/>
      <c r="H48" s="150"/>
      <c r="I48" s="150"/>
      <c r="J48" s="150"/>
      <c r="K48" s="150"/>
      <c r="L48" s="150"/>
      <c r="M48" s="150"/>
    </row>
    <row r="49" spans="1:1" s="158" customFormat="1" ht="14.4" x14ac:dyDescent="0.55000000000000004">
      <c r="A49" s="158" t="s">
        <v>467</v>
      </c>
    </row>
  </sheetData>
  <mergeCells count="5">
    <mergeCell ref="A1:XFD1"/>
    <mergeCell ref="A2:XFD2"/>
    <mergeCell ref="E48:M48"/>
    <mergeCell ref="A48:D48"/>
    <mergeCell ref="A49:XFD49"/>
  </mergeCells>
  <hyperlinks>
    <hyperlink ref="A2" location="'Table of Contents'!A1" display="Return to Table of Contents" xr:uid="{5BBB5E39-BE70-4A92-A69A-3AC6519A3E72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65B315DA026E43B4F8B1BAF7B99C68" ma:contentTypeVersion="4" ma:contentTypeDescription="Create a new document." ma:contentTypeScope="" ma:versionID="d68fb75f8709a5184e2b72cc28459ca5">
  <xsd:schema xmlns:xsd="http://www.w3.org/2001/XMLSchema" xmlns:xs="http://www.w3.org/2001/XMLSchema" xmlns:p="http://schemas.microsoft.com/office/2006/metadata/properties" xmlns:ns2="34e54157-0713-4266-bb8f-2ca84012f74e" targetNamespace="http://schemas.microsoft.com/office/2006/metadata/properties" ma:root="true" ma:fieldsID="118c15facc83982228de7c163d3ccb77" ns2:_="">
    <xsd:import namespace="34e54157-0713-4266-bb8f-2ca84012f7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e54157-0713-4266-bb8f-2ca84012f7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04E5D4-EC40-45BB-86FC-3BFED67261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D73EBDB-7875-41B9-88E9-E6E67B90331B}">
  <ds:schemaRefs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purl.org/dc/elements/1.1/"/>
    <ds:schemaRef ds:uri="http://www.w3.org/XML/1998/namespace"/>
    <ds:schemaRef ds:uri="34e54157-0713-4266-bb8f-2ca84012f74e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C394373-D9F2-409C-8C70-527968B52EC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e54157-0713-4266-bb8f-2ca84012f7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16</vt:i4>
      </vt:variant>
    </vt:vector>
  </HeadingPairs>
  <TitlesOfParts>
    <vt:vector size="31" baseType="lpstr">
      <vt:lpstr>Table of Contents</vt:lpstr>
      <vt:lpstr>Exhibit 1</vt:lpstr>
      <vt:lpstr>Exhibit 2</vt:lpstr>
      <vt:lpstr>Exhibit 3.1</vt:lpstr>
      <vt:lpstr>Exhibit 3.2</vt:lpstr>
      <vt:lpstr>Exhibit 4</vt:lpstr>
      <vt:lpstr>Exhibit 5</vt:lpstr>
      <vt:lpstr>Exhibit 6.1</vt:lpstr>
      <vt:lpstr>Exhibit 6.2</vt:lpstr>
      <vt:lpstr>Exhibit 7</vt:lpstr>
      <vt:lpstr>Exhibit 8</vt:lpstr>
      <vt:lpstr>Exhibit 9</vt:lpstr>
      <vt:lpstr>Exhibit 33</vt:lpstr>
      <vt:lpstr>Exhibit 36</vt:lpstr>
      <vt:lpstr>Exhibit 39</vt:lpstr>
      <vt:lpstr>TitleRegion1.A3.AJ47.Exhibit36</vt:lpstr>
      <vt:lpstr>TitleRegion1.A3.B77.Exhibit2</vt:lpstr>
      <vt:lpstr>TitleRegion1.A3.C5.Exhibit6.2</vt:lpstr>
      <vt:lpstr>TitleRegion1.A3.D44.Exhibit3.1</vt:lpstr>
      <vt:lpstr>TitleRegion1.A3.D76.Exhibit5</vt:lpstr>
      <vt:lpstr>TitleRegion1.A3.G29.Exhibit4</vt:lpstr>
      <vt:lpstr>TitleRegion1.A3.G45.Exhibit1</vt:lpstr>
      <vt:lpstr>TitleRegion1.A3.G71.Exhibit3.2</vt:lpstr>
      <vt:lpstr>TitleRegion1.A3.M47.Exhibit39</vt:lpstr>
      <vt:lpstr>TitleRegion1.A3.V47.Exhibit33</vt:lpstr>
      <vt:lpstr>TitleRegion1.A4.C6..Exhibit7</vt:lpstr>
      <vt:lpstr>TitleRegion1.A4.D10.Exhibit6.1</vt:lpstr>
      <vt:lpstr>TitleRegion1.A4.D8.Exhibit8</vt:lpstr>
      <vt:lpstr>TitleRegion1.A4.E15.Exhibit9</vt:lpstr>
      <vt:lpstr>TitleRegion2.A12.E18.Exhibit6.1</vt:lpstr>
      <vt:lpstr>TitleRegion2.A18.L20.Exhibit9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Arum Lee</dc:creator>
  <cp:keywords/>
  <dc:description/>
  <cp:lastModifiedBy>Lourdes Morales Villaverde</cp:lastModifiedBy>
  <cp:revision/>
  <dcterms:created xsi:type="dcterms:W3CDTF">2024-09-26T13:38:11Z</dcterms:created>
  <dcterms:modified xsi:type="dcterms:W3CDTF">2025-12-11T20:27:51Z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0x0101006865B315DA026E43B4F8B1BAF7B99C68</vt:lpwstr>
  </property>
</Properties>
</file>