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Combos\AR-26-0112 SCTASK1008981\"/>
    </mc:Choice>
  </mc:AlternateContent>
  <xr:revisionPtr revIDLastSave="0" documentId="13_ncr:1_{63BEDF50-73E1-45FB-A208-DAAE5C78F10D}" xr6:coauthVersionLast="47" xr6:coauthVersionMax="47" xr10:uidLastSave="{00000000-0000-0000-0000-000000000000}"/>
  <bookViews>
    <workbookView xWindow="-96" yWindow="-96" windowWidth="23232" windowHeight="12432" tabRatio="541" xr2:uid="{4BF7AE0A-6FC4-4A10-BC9F-66B8C748F471}"/>
  </bookViews>
  <sheets>
    <sheet name="Table of Contents" sheetId="15" r:id="rId1"/>
    <sheet name="Exhibit 1" sheetId="9" r:id="rId2"/>
    <sheet name="Exhibit 2" sheetId="14" r:id="rId3"/>
    <sheet name="Exhibit 3.1" sheetId="2" r:id="rId4"/>
    <sheet name="Exhibit 3.2" sheetId="20" r:id="rId5"/>
    <sheet name="Exhibit 4" sheetId="11" r:id="rId6"/>
    <sheet name="Exhibit 5" sheetId="10" r:id="rId7"/>
    <sheet name="Exhibit 6.1" sheetId="21" r:id="rId8"/>
    <sheet name="Exhibit 6.2" sheetId="17" r:id="rId9"/>
    <sheet name="Exhibit 7" sheetId="22" r:id="rId10"/>
    <sheet name="Exhibit 8" sheetId="19" r:id="rId11"/>
    <sheet name="Exhibit 9" sheetId="12" r:id="rId12"/>
    <sheet name="Exhibit 34" sheetId="23" r:id="rId13"/>
    <sheet name="Exhibit 37" sheetId="24" r:id="rId14"/>
    <sheet name="Exhibit 40" sheetId="25" r:id="rId15"/>
  </sheets>
  <definedNames>
    <definedName name="_Hlk192488152" localSheetId="9">'Exhibit 7'!$A$3</definedName>
    <definedName name="_Ref181693171" localSheetId="7">'Exhibit 6.1'!$A$1</definedName>
    <definedName name="_Toc187067132" localSheetId="11">'Exhibit 9'!$A$1</definedName>
    <definedName name="TitleRegion1.A3.AJ47.Exhibit37">'Exhibit 37'!$A$3</definedName>
    <definedName name="TitleRegion1.A3.B76.Exhibit2">'Exhibit 2'!$A$3</definedName>
    <definedName name="TitleRegion1.A3.C5.Exhibit6.2">'Exhibit 6.2'!$A$3</definedName>
    <definedName name="TitleRegion1.A3.D44.Exhibit3.1">'Exhibit 3.1'!$A$3</definedName>
    <definedName name="TitleRegion1.A3.D76.Exhibit5">'Exhibit 5'!$A$3</definedName>
    <definedName name="TitleRegion1.A3.G29.Exhibit4">'Exhibit 4'!$A$3</definedName>
    <definedName name="TitleRegion1.A3.G45.Exhibit1">'Exhibit 1'!$A$3</definedName>
    <definedName name="TitleRegion1.A3.G71.Exhibit3.2">'Exhibit 3.2'!$A$3</definedName>
    <definedName name="TitleRegion1.A3.M47.Exhibit40">'Exhibit 40'!$A$3</definedName>
    <definedName name="TitleRegion1.A4.C6.Exhibit7">'Exhibit 7'!$A$4</definedName>
    <definedName name="TitleRegion1.A4.D10.6.1">Table2[[#Headers],[Geography Name]]</definedName>
    <definedName name="TitleRegion1.A4.D8.Exhibit8">'Exhibit 8'!$A$4</definedName>
    <definedName name="TitleRegion1.A4.E15.Exhibit9">'Exhibit 9'!$A$4</definedName>
    <definedName name="TitleRegion1.A5.AA49.Exhibit34">'Exhibit 34'!$A$5</definedName>
    <definedName name="TitleRegion2.A12.E18.6.1">'Exhibit 6.1'!$A$12</definedName>
    <definedName name="TitleRegion2.A18.L20.Exhibit9">'Exhibit 9'!$A$18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2" l="1"/>
  <c r="E15" i="12"/>
  <c r="E14" i="12"/>
  <c r="E13" i="12"/>
  <c r="E12" i="12"/>
  <c r="E11" i="12"/>
  <c r="E10" i="12"/>
  <c r="E9" i="12"/>
  <c r="E8" i="12"/>
  <c r="E7" i="12"/>
  <c r="E6" i="12"/>
  <c r="L20" i="12"/>
  <c r="K20" i="12"/>
  <c r="J20" i="12"/>
  <c r="I20" i="12"/>
  <c r="H20" i="12"/>
  <c r="G20" i="12"/>
  <c r="F20" i="12"/>
  <c r="E20" i="12"/>
  <c r="D20" i="12"/>
  <c r="C20" i="12"/>
  <c r="B20" i="12"/>
</calcChain>
</file>

<file path=xl/sharedStrings.xml><?xml version="1.0" encoding="utf-8"?>
<sst xmlns="http://schemas.openxmlformats.org/spreadsheetml/2006/main" count="1298" uniqueCount="439">
  <si>
    <t>Jeff Davis County TAP Report</t>
  </si>
  <si>
    <t>Table of Contents</t>
  </si>
  <si>
    <t>Exhibit 1: Jeff Davis County Population by Age and Sex</t>
  </si>
  <si>
    <t>Exhibit 2: Jeff Davis County, Race and Ethnicity</t>
  </si>
  <si>
    <t>Exhibit 3.1: Jeff Davis County, Age by Educational Attainment, 2012</t>
  </si>
  <si>
    <t>Exhibit 3.2: Jeff Davis County, Age by Educational Attainment, 2023</t>
  </si>
  <si>
    <t>Exhibit 4: Jeff Davis County, Languages Spoken at Home</t>
  </si>
  <si>
    <t>Exhibit 5: Jeff Davis County, Percent with a Disability Estimate</t>
  </si>
  <si>
    <t>Exhibit 6.1: Covered Populations, Jeff Davis County</t>
  </si>
  <si>
    <t>Exhibit 6.2: Covered Populations, Jeff Davis County</t>
  </si>
  <si>
    <t>Exhibit 7: Jeff Davis County, Household Income and Internet Costs</t>
  </si>
  <si>
    <t>Exhibit 8: Share of Households with a Smartphone only</t>
  </si>
  <si>
    <t>Exhibit 9: Low-Income Individuals by Estimated Totals for Jeff Davis County (2012-2022)</t>
  </si>
  <si>
    <t xml:space="preserve">Exhibit 34: Distribution of Broadband Occupations by Category and Typical Educational Requirements Nationally </t>
  </si>
  <si>
    <t>Exhibit 37: Baseline Analysis for Broadband Occupations in the Rio Grande Council of Governments Region</t>
  </si>
  <si>
    <t>Exhibit 40: Jeff Davis County Broadband Workforce Occupations with at least 10 jobs in 2023</t>
  </si>
  <si>
    <t>Return to Table of Contents</t>
  </si>
  <si>
    <t>Label (Grouping)</t>
  </si>
  <si>
    <t>Jeff Davis County, Texas!!Total!!Estimate</t>
  </si>
  <si>
    <t>Jeff Davis County, Texas!!Percent!!Estimate</t>
  </si>
  <si>
    <t>Jeff Davis County, Texas!!Male!!Estimate</t>
  </si>
  <si>
    <t>Jeff Davis County, Texas!!Percent Male!!Estimate</t>
  </si>
  <si>
    <t>Jeff Davis County, Texas!!Female!!Estimate</t>
  </si>
  <si>
    <t>Jeff Davis County, Texas!!Percent Female!!Estimate</t>
  </si>
  <si>
    <t>Total population</t>
  </si>
  <si>
    <t>(X)</t>
  </si>
  <si>
    <t>    AGE</t>
  </si>
  <si>
    <t>        Under 5 years</t>
  </si>
  <si>
    <t>        5 to 9 years</t>
  </si>
  <si>
    <t>        10 to 14 years</t>
  </si>
  <si>
    <t>        15 to 19 years</t>
  </si>
  <si>
    <t>        20 to 24 years</t>
  </si>
  <si>
    <t>        25 to 29 years</t>
  </si>
  <si>
    <t>        30 to 34 years</t>
  </si>
  <si>
    <t>        35 to 39 years</t>
  </si>
  <si>
    <t>        40 to 44 years</t>
  </si>
  <si>
    <t>        45 to 49 years</t>
  </si>
  <si>
    <t>        50 to 54 years</t>
  </si>
  <si>
    <t>        55 to 59 years</t>
  </si>
  <si>
    <t>        60 to 64 years</t>
  </si>
  <si>
    <t>        65 to 69 years</t>
  </si>
  <si>
    <t>        70 to 74 years</t>
  </si>
  <si>
    <t>        75 to 79 years</t>
  </si>
  <si>
    <t>        80 to 84 years</t>
  </si>
  <si>
    <t>        85 years and over</t>
  </si>
  <si>
    <t>    SELECTED AGE CATEGORIES</t>
  </si>
  <si>
    <t>        5 to 14 years</t>
  </si>
  <si>
    <t>        15 to 17 years</t>
  </si>
  <si>
    <t>        Under 18 years</t>
  </si>
  <si>
    <t>        18 to 24 years</t>
  </si>
  <si>
    <t>        15 to 44 years</t>
  </si>
  <si>
    <t>        16 years and over</t>
  </si>
  <si>
    <t>        18 years and over</t>
  </si>
  <si>
    <t>        21 years and over</t>
  </si>
  <si>
    <t>        60 years and over</t>
  </si>
  <si>
    <t>        62 years and over</t>
  </si>
  <si>
    <t>        65 years and over</t>
  </si>
  <si>
    <t>        75 years and over</t>
  </si>
  <si>
    <t>    SUMMARY INDICATORS</t>
  </si>
  <si>
    <t>        Median age (years)</t>
  </si>
  <si>
    <t>        Sex ratio (males per 100 females)</t>
  </si>
  <si>
    <t>        Age dependency ratio</t>
  </si>
  <si>
    <t>        Old-age dependency ratio</t>
  </si>
  <si>
    <t>        Child dependency ratio</t>
  </si>
  <si>
    <t>    PERCENT ALLOCATED</t>
  </si>
  <si>
    <t>        Sex</t>
  </si>
  <si>
    <t>        Age</t>
  </si>
  <si>
    <t xml:space="preserve">Source: U.S. Census Bureau, U.S. Department of Commerce. (2023). Age and Sex. American Community Survey, ACS 5-Year Estimates Subject Tables, Table S0101. </t>
  </si>
  <si>
    <t>Jeff Davis County, Texas</t>
  </si>
  <si>
    <t>Total:</t>
  </si>
  <si>
    <t>    Hispanic or Latino</t>
  </si>
  <si>
    <t>    Not Hispanic or Latino:</t>
  </si>
  <si>
    <t>        Population of one race:</t>
  </si>
  <si>
    <t>            White alone</t>
  </si>
  <si>
    <t>            Black or African American alone</t>
  </si>
  <si>
    <t>            American Indian and Alaska Native alone</t>
  </si>
  <si>
    <t>            Asian alone</t>
  </si>
  <si>
    <t>            Native Hawaiian and Other Pacific Islander alone</t>
  </si>
  <si>
    <t>            Some Other Race alone</t>
  </si>
  <si>
    <t>        Population of two or more races:</t>
  </si>
  <si>
    <t>            Population of two races:</t>
  </si>
  <si>
    <t>                White; Black or African American</t>
  </si>
  <si>
    <t>                White; American Indian and Alaska Native</t>
  </si>
  <si>
    <t>                White; Asian</t>
  </si>
  <si>
    <t>                White; Native Hawaiian and Other Pacific Islander</t>
  </si>
  <si>
    <t>                White; Some Other Race</t>
  </si>
  <si>
    <t>                Black or African American; American Indian and Alaska Native</t>
  </si>
  <si>
    <t>                Black or African American; Asian</t>
  </si>
  <si>
    <t>                Black or African American; Native Hawaiian and Other Pacific Islander</t>
  </si>
  <si>
    <t>                Black or African American; Some Other Race</t>
  </si>
  <si>
    <t>                American Indian and Alaska Native; Asian</t>
  </si>
  <si>
    <t>                American Indian and Alaska Native; Native Hawaiian and Other Pacific Islander</t>
  </si>
  <si>
    <t>                American Indian and Alaska Native; Some Other Race</t>
  </si>
  <si>
    <t>                Asian; Native Hawaiian and Other Pacific Islander</t>
  </si>
  <si>
    <t>                Asian; Some Other Race</t>
  </si>
  <si>
    <t>                Native Hawaiian and Other Pacific Islander; Some Other Race</t>
  </si>
  <si>
    <t>            Population of three races:</t>
  </si>
  <si>
    <t>                White; Black or African American; American Indian and Alaska Native</t>
  </si>
  <si>
    <t>                White; Black or African American; Asian</t>
  </si>
  <si>
    <t>                White; Black or African American; Native Hawaiian and Other Pacific Islander</t>
  </si>
  <si>
    <t>                White; Black or African American; Some Other Race</t>
  </si>
  <si>
    <t>                White; American Indian and Alaska Native; Asian</t>
  </si>
  <si>
    <t>                White; American Indian and Alaska Native; Native Hawaiian and Other Pacific Islander</t>
  </si>
  <si>
    <t>                White; American Indian and Alaska Native; Some Other Race</t>
  </si>
  <si>
    <t>                White; Asian; Native Hawaiian and Other Pacific Islander</t>
  </si>
  <si>
    <t>                White; Asian; Some Other Race</t>
  </si>
  <si>
    <t>                White; Native Hawaiian and Other Pacific Islander; Some Other Race</t>
  </si>
  <si>
    <t>                Black or African American; American Indian and Alaska Native; Asian</t>
  </si>
  <si>
    <t>                Black or African American; American Indian and Alaska Native; Native Hawaiian and Other Pacific Islander</t>
  </si>
  <si>
    <t>                Black or African American; American Indian and Alaska Native; Some Other Race</t>
  </si>
  <si>
    <t>                Black or African American; Asian; Native Hawaiian and Other Pacific Islander</t>
  </si>
  <si>
    <t>                Black or African American; Asian; Some Other Race</t>
  </si>
  <si>
    <t>                Black or African American; Native Hawaiian and Other Pacific Islander; Some Other Race</t>
  </si>
  <si>
    <t>                American Indian and Alaska Native; Asian; Native Hawaiian and Other Pacific Islander</t>
  </si>
  <si>
    <t>                American Indian and Alaska Native; Asian; Some Other Race</t>
  </si>
  <si>
    <t>                American Indian and Alaska Native; Native Hawaiian and Other Pacific Islander; Some Other Race</t>
  </si>
  <si>
    <t>                Asian; Native Hawaiian and Other Pacific Islander; Some Other Race</t>
  </si>
  <si>
    <t>            Population of four races:</t>
  </si>
  <si>
    <t>                White; Black or African American; American Indian and Alaska Native; Asian</t>
  </si>
  <si>
    <t>                White; Black or African American; American Indian and Alaska Native; Native Hawaiian and Other Pacific Islander</t>
  </si>
  <si>
    <t>                White; Black or African American; American Indian and Alaska Native; Some Other Race</t>
  </si>
  <si>
    <t>                White; Black or African American; Asian; Native Hawaiian and Other Pacific Islander</t>
  </si>
  <si>
    <t>                White; Black or African American; Asian; Some Other Race</t>
  </si>
  <si>
    <t>                White; Black or African American; Native Hawaiian and Other Pacific Islander; Some Other Race</t>
  </si>
  <si>
    <t>                White; American Indian and Alaska Native; Asian; Native Hawaiian and Other Pacific Islander</t>
  </si>
  <si>
    <t>                White; American Indian and Alaska Native; Asian; Some Other Race</t>
  </si>
  <si>
    <t>                White; American Indian and Alaska Native; Native Hawaiian and Other Pacific Islander; Some Other Race</t>
  </si>
  <si>
    <t>                White; Asian; Native Hawaiian and Other Pacific Islander; Some Other Race</t>
  </si>
  <si>
    <t>                Black or African American; American Indian and Alaska Native; Asian; Native Hawaiian and Other Pacific Islander</t>
  </si>
  <si>
    <t>                Black or African American; American Indian and Alaska Native; Asian; Some Other Race</t>
  </si>
  <si>
    <t>                Black or African American; American Indian and Alaska Native; Native Hawaiian and Other Pacific Islander; Some Other Race</t>
  </si>
  <si>
    <t>                Black or African American; Asian; Native Hawaiian and Other Pacific Islander; Some Other Race</t>
  </si>
  <si>
    <t>                American Indian and Alaska Native; Asian; Native Hawaiian and Other Pacific Islander; Some Other Race</t>
  </si>
  <si>
    <t>            Population of five races:</t>
  </si>
  <si>
    <t>                White; Black or African American; American Indian and Alaska Native; Asian; Native Hawaiian and Other Pacific Islander</t>
  </si>
  <si>
    <t>                White; Black or African American; American Indian and Alaska Native; Asian; Some Other Race</t>
  </si>
  <si>
    <t>                White; Black or African American; American Indian and Alaska Native; Native Hawaiian and Other Pacific Islander; Some Other Race</t>
  </si>
  <si>
    <t>                White; Black or African American; Asian; Native Hawaiian and Other Pacific Islander; Some Other Race</t>
  </si>
  <si>
    <t>                White; American Indian and Alaska Native; Asian; Native Hawaiian and Other Pacific Islander; Some Other Race</t>
  </si>
  <si>
    <t>                Black or African American; American Indian and Alaska Native; Asian; Native Hawaiian and Other Pacific Islander; Some Other Race</t>
  </si>
  <si>
    <t>            Population of six races:</t>
  </si>
  <si>
    <t>                White; Black or African American; American Indian and Alaska Native; Asian; Native Hawaiian and Other Pacific Islander; Some Other Race</t>
  </si>
  <si>
    <t>Population 18 to 24 years</t>
  </si>
  <si>
    <t>Less than high school graduate</t>
  </si>
  <si>
    <t>High school graduate (includes equivalency)</t>
  </si>
  <si>
    <t>Some college or associate's degree</t>
  </si>
  <si>
    <t>Bachelor's degree or higher</t>
  </si>
  <si>
    <t>Population 25 years and over</t>
  </si>
  <si>
    <t>Less than 9th grade</t>
  </si>
  <si>
    <t>9th to 12th grade, no diploma</t>
  </si>
  <si>
    <t>Some college, no degree</t>
  </si>
  <si>
    <t>Associate's degree</t>
  </si>
  <si>
    <t>Bachelor's degree</t>
  </si>
  <si>
    <t>Graduate or professional degree</t>
  </si>
  <si>
    <t>Percent high school graduate or higher</t>
  </si>
  <si>
    <t>Percent bachelor's degree or higher</t>
  </si>
  <si>
    <t>Population 25 to 34 years</t>
  </si>
  <si>
    <t>High school graduate or higher</t>
  </si>
  <si>
    <t>Population 35 to 44 years</t>
  </si>
  <si>
    <t>Population 45 to 64 years</t>
  </si>
  <si>
    <t>Population 65 years and over</t>
  </si>
  <si>
    <t>POVERTY RATE FOR THE POPULATION 25 YEARS AND OVER FOR WHOM POVERTY STATUS IS DETERMINED BY EDUCATIONAL ATTAINMENT LEVEL</t>
  </si>
  <si>
    <t>    Less than high school graduate</t>
  </si>
  <si>
    <t>    High school graduate (includes equivalency)</t>
  </si>
  <si>
    <t>    Some college or associate's degree</t>
  </si>
  <si>
    <t>    Bachelor's degree or higher</t>
  </si>
  <si>
    <t>MEDIAN EARNINGS IN THE PAST 12 MONTHS (IN 2012 INFLATION-ADJUSTED DOLLARS)</t>
  </si>
  <si>
    <t>    Population 25 years and over with earnings</t>
  </si>
  <si>
    <t>    Bachelor's degree</t>
  </si>
  <si>
    <t>    Graduate or professional degree</t>
  </si>
  <si>
    <t>PERCENT IMPUTED</t>
  </si>
  <si>
    <t>    Educational attainment</t>
  </si>
  <si>
    <t>Source: U.S. Census Bureau. (2012). EDUCATIONAL ATTAINMENT . American Community Survey, ACS 5-Year Estimates Subject Tables, Table S1501.</t>
  </si>
  <si>
    <t>AGE BY EDUCATIONAL ATTAINMENT</t>
  </si>
  <si>
    <t>    Population 18 to 24 years</t>
  </si>
  <si>
    <t>        Less than high school graduate</t>
  </si>
  <si>
    <t>-</t>
  </si>
  <si>
    <t>        High school graduate (includes equivalency)</t>
  </si>
  <si>
    <t>        Some college or associate's degree</t>
  </si>
  <si>
    <t>        Bachelor's degree or higher</t>
  </si>
  <si>
    <t>    Population 25 years and over</t>
  </si>
  <si>
    <t>        Less than 9th grade</t>
  </si>
  <si>
    <t>        9th to 12th grade, no diploma</t>
  </si>
  <si>
    <t>        Some college, no degree</t>
  </si>
  <si>
    <t>        Associate's degree</t>
  </si>
  <si>
    <t>        Bachelor's degree</t>
  </si>
  <si>
    <t>        Graduate or professional degree</t>
  </si>
  <si>
    <t>        High school graduate or higher</t>
  </si>
  <si>
    <t>    Population 25 to 34 years</t>
  </si>
  <si>
    <t>    Population 35 to 44 years</t>
  </si>
  <si>
    <t>    Population 45 to 64 years</t>
  </si>
  <si>
    <t>    Population 65 years and over</t>
  </si>
  <si>
    <t>RACE AND HISPANIC OR LATINO ORIGIN BY EDUCATIONAL ATTAINMENT</t>
  </si>
  <si>
    <t>    White alone</t>
  </si>
  <si>
    <t>    White alone, not Hispanic or Latino</t>
  </si>
  <si>
    <t>    Black alone</t>
  </si>
  <si>
    <t>    American Indian or Alaska Native alone</t>
  </si>
  <si>
    <t>    Asian alone</t>
  </si>
  <si>
    <t>    Native Hawaiian and Other Pacific Islander alone</t>
  </si>
  <si>
    <t>    Some other race alone</t>
  </si>
  <si>
    <t>    Two or more races</t>
  </si>
  <si>
    <t>    Hispanic or Latino Origin</t>
  </si>
  <si>
    <t>MEDIAN EARNINGS IN THE PAST 12 MONTHS (IN 2023 INFLATION-ADJUSTED DOLLARS)</t>
  </si>
  <si>
    <t>Jeff Davis County, Texas!!Percent of specified language speakers!!Speak English only or speak English "very well"!!Estimate</t>
  </si>
  <si>
    <t>Jeff Davis County, Texas!!Percent of specified language speakers!!Percent speak English only or speak English "very well"!!Estimate</t>
  </si>
  <si>
    <t>Jeff Davis County, Texas!!Percent of specified language speakers!!Speak English  less than "very well"!!Estimate</t>
  </si>
  <si>
    <t>Jeff Davis County, Texas!!Percent of specified language speakers!!Percent speak English less than "very well"!!Estimate</t>
  </si>
  <si>
    <t>Population 5 years and over</t>
  </si>
  <si>
    <t>    Speak only English</t>
  </si>
  <si>
    <t>    Speak a language other than English</t>
  </si>
  <si>
    <t>    SPEAK A LANGUAGE OTHER THAN ENGLISH</t>
  </si>
  <si>
    <t>        Spanish</t>
  </si>
  <si>
    <t>            5 to 17 years old</t>
  </si>
  <si>
    <t>            18 to 64 years old</t>
  </si>
  <si>
    <t>            65 years old and over</t>
  </si>
  <si>
    <t>        Other Indo-European languages</t>
  </si>
  <si>
    <t>        Asian and Pacific Island languages</t>
  </si>
  <si>
    <t>        Other languages</t>
  </si>
  <si>
    <t>CITIZENS 18 YEARS AND OVER</t>
  </si>
  <si>
    <t>    All citizens 18 years old and over</t>
  </si>
  <si>
    <t>        Speak only English</t>
  </si>
  <si>
    <t>        Speak a language other than English</t>
  </si>
  <si>
    <t>            Spanish</t>
  </si>
  <si>
    <t>            Other languages</t>
  </si>
  <si>
    <t>Source: U.S. Census Bureau, U.S. Department of Commerce. (2023). Language Spoken at Home. American Community Survey, ACS 5-Year Estimates Subject Tables, Table S1601.</t>
  </si>
  <si>
    <t>Jeff Davis County, Texas!!With a disability!!Estimate</t>
  </si>
  <si>
    <t>Jeff Davis County, Texas!!Percent with a disability!!Estimate</t>
  </si>
  <si>
    <t>Total civilian noninstitutionalized population</t>
  </si>
  <si>
    <t>    SEX</t>
  </si>
  <si>
    <t>        Male</t>
  </si>
  <si>
    <t>        Female</t>
  </si>
  <si>
    <t>    RACE AND HISPANIC OR LATINO ORIGIN</t>
  </si>
  <si>
    <t>        White alone</t>
  </si>
  <si>
    <t>        Black or African American alone</t>
  </si>
  <si>
    <t>        American Indian and Alaska Native alone</t>
  </si>
  <si>
    <t>        Asian alone</t>
  </si>
  <si>
    <t>        Native Hawaiian and Other Pacific Islander alone</t>
  </si>
  <si>
    <t>        Some other race alone</t>
  </si>
  <si>
    <t>        Two or more races</t>
  </si>
  <si>
    <t>        White alone, not Hispanic or Latino</t>
  </si>
  <si>
    <t>        Hispanic or Latino (of any race)</t>
  </si>
  <si>
    <t>        5 to 17 years</t>
  </si>
  <si>
    <t>        18 to 34 years</t>
  </si>
  <si>
    <t>        35 to 64 years</t>
  </si>
  <si>
    <t>        65 to 74 years</t>
  </si>
  <si>
    <t>    DISABILITY TYPE BY DETAILED AGE</t>
  </si>
  <si>
    <t>        With a hearing difficulty</t>
  </si>
  <si>
    <t>            Population under 18 years</t>
  </si>
  <si>
    <t>                Population under 5 years</t>
  </si>
  <si>
    <t>                Population 5 to 17 years</t>
  </si>
  <si>
    <t>            Population 18 to 64 years</t>
  </si>
  <si>
    <t>                Population 18 to 34 years</t>
  </si>
  <si>
    <t>                Population 35 to 64 years</t>
  </si>
  <si>
    <t>            Population 65 years and over</t>
  </si>
  <si>
    <t>                Population 65 to 74 years</t>
  </si>
  <si>
    <t>                Population 75 years and over</t>
  </si>
  <si>
    <t>        With a vision difficulty</t>
  </si>
  <si>
    <t>        With a cognitive difficulty</t>
  </si>
  <si>
    <t>        With an ambulatory difficulty</t>
  </si>
  <si>
    <t>        With a self-care difficulty</t>
  </si>
  <si>
    <t>        With an independent living difficulty</t>
  </si>
  <si>
    <t>Source: U.S. Census Bureau, U.S. Department of Commerce. (2023). Disability Characteristics. American Community Survey, ACS 5-Year Estimates Subject Tables, Table S1810.</t>
  </si>
  <si>
    <t>Exhibit 6: Covered Populations, Jeff Davis County</t>
  </si>
  <si>
    <t>Covered Populations by Geography (Statewide)</t>
  </si>
  <si>
    <t>Geography Name</t>
  </si>
  <si>
    <t>Year</t>
  </si>
  <si>
    <t>Population Group</t>
  </si>
  <si>
    <t>Share of Population</t>
  </si>
  <si>
    <t>Texas</t>
  </si>
  <si>
    <t>Individuals living with disabilities</t>
  </si>
  <si>
    <t>Individuals with English proficiency</t>
  </si>
  <si>
    <t>Low-income households</t>
  </si>
  <si>
    <t>Racial or ethnic minorities</t>
  </si>
  <si>
    <t>Age 60+</t>
  </si>
  <si>
    <t>Veterans</t>
  </si>
  <si>
    <t>Number of Individuals</t>
  </si>
  <si>
    <t>Low-income householdse</t>
  </si>
  <si>
    <t>Source: Texas Digital Opportunity Survey (2023)</t>
  </si>
  <si>
    <t>Covered Population</t>
  </si>
  <si>
    <t>Jeff Davis County</t>
  </si>
  <si>
    <t>Incarcerated</t>
  </si>
  <si>
    <t>Population in households lacking fixed broadband availability</t>
  </si>
  <si>
    <t>Source: Source: Texas Digital Opportunity Survey (2023)</t>
  </si>
  <si>
    <t>Household Income Compared to Internet Costs</t>
  </si>
  <si>
    <t>Median Income</t>
  </si>
  <si>
    <t>Median Cost of Internet Plans for the Geography</t>
  </si>
  <si>
    <t>$202/mo.</t>
  </si>
  <si>
    <t>$79/mo.</t>
  </si>
  <si>
    <t>Source: Texas Digital Opportunity Survey (2023)</t>
  </si>
  <si>
    <t xml:space="preserve">Share of Households with a Smartphone only </t>
  </si>
  <si>
    <t>Type of Device and Internet Service</t>
  </si>
  <si>
    <t>Households</t>
  </si>
  <si>
    <t>Share of Households</t>
  </si>
  <si>
    <t>One or more devices with High Speed Internet Subscription</t>
  </si>
  <si>
    <t>Smartphone Only with High Speed Internet Subscription</t>
  </si>
  <si>
    <t>Low Income Individuals</t>
  </si>
  <si>
    <t>All Individuals</t>
  </si>
  <si>
    <t>Share of Low-income Individuals</t>
  </si>
  <si>
    <t>Jeff Davis  County, Texas</t>
  </si>
  <si>
    <t>Source: Amercian Community Survey S1701 | Poverty Status in the Past 12 Months</t>
  </si>
  <si>
    <t>Jeff Davis</t>
  </si>
  <si>
    <t xml:space="preserve"> </t>
  </si>
  <si>
    <t xml:space="preserve">**Fill in the chart below and then find your percentage.  Use the next tab to see what two numbers you need. </t>
  </si>
  <si>
    <t>Category</t>
  </si>
  <si>
    <t>SOC</t>
  </si>
  <si>
    <t>Description</t>
  </si>
  <si>
    <t>Jobs (2023)</t>
  </si>
  <si>
    <t>Resident Workers (2023)</t>
  </si>
  <si>
    <t>Avg. Monthly Turnover Rate (2023)</t>
  </si>
  <si>
    <t>Jobs Perc. Change (2013-2023)</t>
  </si>
  <si>
    <t>Jobs Projected Perc. Change (2023-2028)</t>
  </si>
  <si>
    <t>10th Pct. Earnings</t>
  </si>
  <si>
    <t>25th Pct. Earnings</t>
  </si>
  <si>
    <t>50th Pct. Earnings</t>
  </si>
  <si>
    <t>75th Pct. Earnings</t>
  </si>
  <si>
    <t>90th Pct. Earnings</t>
  </si>
  <si>
    <t>Female</t>
  </si>
  <si>
    <t>Male</t>
  </si>
  <si>
    <t>Under 25</t>
  </si>
  <si>
    <t>25 to 34</t>
  </si>
  <si>
    <t>35 to 44</t>
  </si>
  <si>
    <t>45 to 54</t>
  </si>
  <si>
    <t>55 to 64</t>
  </si>
  <si>
    <t>Over 64</t>
  </si>
  <si>
    <t>White</t>
  </si>
  <si>
    <t>Hispanic</t>
  </si>
  <si>
    <t>Black</t>
  </si>
  <si>
    <t>Asian</t>
  </si>
  <si>
    <t>All Other</t>
  </si>
  <si>
    <t>Completions (2023)</t>
  </si>
  <si>
    <t>Cumulative Completions (2013-2023)</t>
  </si>
  <si>
    <t xml:space="preserve">Job Postings </t>
  </si>
  <si>
    <t>Percentage of Postings</t>
  </si>
  <si>
    <t>Rank</t>
  </si>
  <si>
    <t>Total</t>
  </si>
  <si>
    <t>00-0000</t>
  </si>
  <si>
    <t>Construction, Installation, &amp; Support</t>
  </si>
  <si>
    <t>53-7062</t>
  </si>
  <si>
    <t>43-4051</t>
  </si>
  <si>
    <t>53-3032</t>
  </si>
  <si>
    <t>51-2098</t>
  </si>
  <si>
    <t>47-2061</t>
  </si>
  <si>
    <t>47-1011</t>
  </si>
  <si>
    <t>49-1011</t>
  </si>
  <si>
    <t>51-9061</t>
  </si>
  <si>
    <t>47-2073</t>
  </si>
  <si>
    <t>51-4121</t>
  </si>
  <si>
    <t>51-2028</t>
  </si>
  <si>
    <t>49-2022</t>
  </si>
  <si>
    <t>49-9051</t>
  </si>
  <si>
    <t>49-9052</t>
  </si>
  <si>
    <t>47-3013</t>
  </si>
  <si>
    <t>47-5022</t>
  </si>
  <si>
    <t>47-5023</t>
  </si>
  <si>
    <t>43-2021</t>
  </si>
  <si>
    <t>Skilled Technicians</t>
  </si>
  <si>
    <t>47-2111</t>
  </si>
  <si>
    <t>49-3042</t>
  </si>
  <si>
    <t>47-4011</t>
  </si>
  <si>
    <t>39-1022</t>
  </si>
  <si>
    <t>17-3011</t>
  </si>
  <si>
    <t>17-3029</t>
  </si>
  <si>
    <t>17-3031</t>
  </si>
  <si>
    <t>17-3012</t>
  </si>
  <si>
    <t>17-3019</t>
  </si>
  <si>
    <t>49-2021</t>
  </si>
  <si>
    <t>Project Designers &amp; Specialists</t>
  </si>
  <si>
    <t>15-1252</t>
  </si>
  <si>
    <t>41-3091</t>
  </si>
  <si>
    <t>13-1199</t>
  </si>
  <si>
    <t>13-1082</t>
  </si>
  <si>
    <t>11-9021</t>
  </si>
  <si>
    <t>17-2051</t>
  </si>
  <si>
    <t>15-1244</t>
  </si>
  <si>
    <t>13-1051</t>
  </si>
  <si>
    <t>15-1253</t>
  </si>
  <si>
    <t>17-2071</t>
  </si>
  <si>
    <t>15-1241</t>
  </si>
  <si>
    <t>19-5011</t>
  </si>
  <si>
    <t>17-2072</t>
  </si>
  <si>
    <t>11-9179</t>
  </si>
  <si>
    <t>19-5012</t>
  </si>
  <si>
    <t>Sources: US Bureau of Labor Statistics; Lightcast 2024.3; TIP Strategies, Inc.</t>
  </si>
  <si>
    <t>Sources: US Bureau of Labor Statistics; Lightcast 2024.3; National Center for Education Statistics (NCES), Integrated Postsecondary Education Data System (IPEDS); US Department of Labor, Registered Apprenticeship Partners Information Database System (RAPIDS); Texas Education Agency (TEA); TIP Strategies, Inc.
Notes: Apprenticeships include new, actively training , and completed apprentices in the year indicated.</t>
  </si>
  <si>
    <t>Rio Grande Council of Governments</t>
  </si>
  <si>
    <t>Jeff Davis County, TX</t>
  </si>
  <si>
    <t>Region</t>
  </si>
  <si>
    <t>US</t>
  </si>
  <si>
    <t>Laborers &amp; Material Movers, Hand</t>
  </si>
  <si>
    <t>Customer Service Representatives</t>
  </si>
  <si>
    <t>Heavy &amp; Tractor-Trailer Truck Drivers</t>
  </si>
  <si>
    <t>Miscellaneous Assemblers &amp; Fabricators</t>
  </si>
  <si>
    <t>Construction Laborers</t>
  </si>
  <si>
    <t>First-Line Supervisors—Construction &amp; Extraction</t>
  </si>
  <si>
    <t>First-Line Supervisors—Mechanics &amp; Repairers</t>
  </si>
  <si>
    <t>Inspectors, Testers, Sorters, Samplers, &amp; Weighers</t>
  </si>
  <si>
    <t>Construction Equipment Operators</t>
  </si>
  <si>
    <t>Welders, Cutters, Solderers, &amp; Brazers</t>
  </si>
  <si>
    <t>Electrical, Electronic, &amp; Electromechanical Assemblers</t>
  </si>
  <si>
    <t>Telecom Equipment Installers &amp; Repairers</t>
  </si>
  <si>
    <t>Electrical Power-Line Installers &amp; Repairers</t>
  </si>
  <si>
    <t>Telecommunications Line Installers &amp; Repairers</t>
  </si>
  <si>
    <t>Helpers—Electricians</t>
  </si>
  <si>
    <t>Excavating &amp; Loading Machine Operators, Surface</t>
  </si>
  <si>
    <t>Earth Drillers, Except Oil &amp; Gas</t>
  </si>
  <si>
    <t>Telephone Operators</t>
  </si>
  <si>
    <t>Electricians</t>
  </si>
  <si>
    <t>Mobile Heavy Equipment Mechanics, Except Engines</t>
  </si>
  <si>
    <t>Construction &amp; Building Inspectors</t>
  </si>
  <si>
    <t>First-Line Supervisors—Personal Service Workers</t>
  </si>
  <si>
    <t>Architectural &amp; Civil Drafters</t>
  </si>
  <si>
    <t>Engineering Technicians, Except Drafters, All Other</t>
  </si>
  <si>
    <t>Surveying &amp; Mapping Technicians</t>
  </si>
  <si>
    <t>Electrical &amp; Electronics Drafters</t>
  </si>
  <si>
    <t>Drafters, All Other</t>
  </si>
  <si>
    <t>Radio Tower Equipment Installers &amp; Repairers</t>
  </si>
  <si>
    <t>Software Developers</t>
  </si>
  <si>
    <t>Sales Reps, Miscellaneous Services</t>
  </si>
  <si>
    <t>Business Operations Specialists, All Other</t>
  </si>
  <si>
    <t>Project Management Specialists</t>
  </si>
  <si>
    <t>Construction Managers</t>
  </si>
  <si>
    <t>Civil Engineers</t>
  </si>
  <si>
    <t>Network &amp; Computer Systems Administrators</t>
  </si>
  <si>
    <t>Cost Estimators</t>
  </si>
  <si>
    <t>Software Quality Assurance Analysts &amp; Testers</t>
  </si>
  <si>
    <t>Electrical Engineers</t>
  </si>
  <si>
    <t>Computer Network Architects</t>
  </si>
  <si>
    <t>Occupational Health &amp; Safety Specialists</t>
  </si>
  <si>
    <t>Electronics Engineers, Except Computer</t>
  </si>
  <si>
    <t>Personal Service Managers, All Other</t>
  </si>
  <si>
    <t>Occupational Health &amp; Safety Technicians</t>
  </si>
  <si>
    <t>Apprentices Training in Region (2023)</t>
  </si>
  <si>
    <t>Apprentices Living in Region (2023)</t>
  </si>
  <si>
    <t>CTE Learners (2020-2021)</t>
  </si>
  <si>
    <t>CTE Completers (2020-2021)</t>
  </si>
  <si>
    <t>Sources: US Bureau of Labor Statistics; Lightcast 2024.3; TIP Strategies, Inc.
Notes: Job postings are for the occupations in the broadband category within the Utilities (NAICS 22), Construction (NAICS 23), and Informaion (NAICS 51) industry sectors. These include non-staffing, unique, newly posted job postings for full-time, part-time, and flexible positions, excluding internships, in the previous four years. Previous five years refers to September 2019-August 2024 for the Rio Grande COG.</t>
  </si>
  <si>
    <t>End of Worksheet</t>
  </si>
  <si>
    <t>End of worksheet</t>
  </si>
  <si>
    <t>End of table / start of 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</si>
</sst>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* #,##0_);_(* \(#,##0\);_(* &quot;-&quot;??_);_(@_)"/>
    <numFmt numFmtId="166" formatCode="&quot;$&quot;#,##0"/>
  </numFmts>
  <fonts count="52" x14ac:knownFonts="1">
    <font>
      <sz val="10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0"/>
      <color rgb="FF006100"/>
      <name val="Aptos Narrow"/>
      <family val="2"/>
      <scheme val="minor"/>
    </font>
    <font>
      <sz val="10"/>
      <color rgb="FF9C0006"/>
      <name val="Aptos Narrow"/>
      <family val="2"/>
      <scheme val="minor"/>
    </font>
    <font>
      <sz val="10"/>
      <color rgb="FF9C5700"/>
      <name val="Aptos Narrow"/>
      <family val="2"/>
      <scheme val="minor"/>
    </font>
    <font>
      <sz val="10"/>
      <color rgb="FF3F3F76"/>
      <name val="Aptos Narrow"/>
      <family val="2"/>
      <scheme val="minor"/>
    </font>
    <font>
      <b/>
      <sz val="10"/>
      <color rgb="FF3F3F3F"/>
      <name val="Aptos Narrow"/>
      <family val="2"/>
      <scheme val="minor"/>
    </font>
    <font>
      <b/>
      <sz val="10"/>
      <color rgb="FFFA7D00"/>
      <name val="Aptos Narrow"/>
      <family val="2"/>
      <scheme val="minor"/>
    </font>
    <font>
      <sz val="10"/>
      <color rgb="FFFA7D0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FF0000"/>
      <name val="Aptos Narrow"/>
      <family val="2"/>
      <scheme val="minor"/>
    </font>
    <font>
      <i/>
      <sz val="10"/>
      <color rgb="FF7F7F7F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0"/>
      <name val="Aptos Narrow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ptos Narrow"/>
      <family val="2"/>
      <scheme val="minor"/>
    </font>
    <font>
      <sz val="11"/>
      <color theme="1"/>
      <name val="Times New Roman"/>
      <family val="1"/>
    </font>
    <font>
      <b/>
      <sz val="12"/>
      <color rgb="FFFFFFFF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0"/>
      <color theme="1"/>
      <name val="Times New Roman"/>
      <family val="1"/>
    </font>
    <font>
      <u/>
      <sz val="10"/>
      <color theme="10"/>
      <name val="Times New Roman"/>
      <family val="1"/>
    </font>
    <font>
      <u/>
      <sz val="12"/>
      <color theme="10"/>
      <name val="Times New Roman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sz val="8"/>
      <color rgb="FFFF0000"/>
      <name val="Times New Roman"/>
      <family val="1"/>
    </font>
    <font>
      <b/>
      <sz val="11"/>
      <color theme="1"/>
      <name val="Times New Roman"/>
      <family val="1"/>
    </font>
    <font>
      <b/>
      <u/>
      <sz val="11"/>
      <color theme="10"/>
      <name val="Times New Roman"/>
      <family val="1"/>
    </font>
    <font>
      <u/>
      <sz val="11"/>
      <color theme="10"/>
      <name val="Times New Roman"/>
      <family val="1"/>
    </font>
    <font>
      <b/>
      <sz val="11"/>
      <color theme="0"/>
      <name val="Times New Roman"/>
      <family val="1"/>
    </font>
    <font>
      <b/>
      <sz val="10"/>
      <color theme="0"/>
      <name val="Times New Roman"/>
      <family val="1"/>
    </font>
    <font>
      <b/>
      <sz val="11"/>
      <color rgb="FFFFFFFF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  <font>
      <u/>
      <sz val="12"/>
      <color rgb="FF467886"/>
      <name val="Times New Roman"/>
    </font>
    <font>
      <u/>
      <sz val="12"/>
      <color theme="10"/>
      <name val="Times New Roman"/>
    </font>
    <font>
      <b/>
      <sz val="11"/>
      <name val="Aptos Narrow"/>
      <scheme val="minor"/>
    </font>
    <font>
      <sz val="10"/>
      <color theme="0"/>
      <name val="Times New Roman"/>
      <family val="1"/>
    </font>
    <font>
      <sz val="11"/>
      <color theme="0"/>
      <name val="Times New Roman"/>
      <family val="1"/>
    </font>
    <font>
      <sz val="11"/>
      <color theme="0"/>
      <name val="Aptos Narrow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rgb="FF000000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D9D9D9"/>
        <bgColor indexed="64"/>
      </patternFill>
    </fill>
    <fill>
      <patternFill patternType="solid">
        <fgColor theme="1"/>
        <bgColor theme="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/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/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thin">
        <color indexed="64"/>
      </right>
      <top style="thin">
        <color theme="1"/>
      </top>
      <bottom style="thin">
        <color indexed="64"/>
      </bottom>
      <diagonal/>
    </border>
    <border>
      <left style="medium">
        <color rgb="FF000000"/>
      </left>
      <right/>
      <top style="thin">
        <color theme="1"/>
      </top>
      <bottom style="medium">
        <color rgb="FF000000"/>
      </bottom>
      <diagonal/>
    </border>
    <border>
      <left/>
      <right/>
      <top style="thin">
        <color theme="1"/>
      </top>
      <bottom style="medium">
        <color rgb="FF000000"/>
      </bottom>
      <diagonal/>
    </border>
    <border>
      <left/>
      <right style="thin">
        <color indexed="64"/>
      </right>
      <top style="thin">
        <color theme="1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51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43"/>
    <xf numFmtId="0" fontId="20" fillId="0" borderId="0" xfId="43" applyFont="1"/>
    <xf numFmtId="0" fontId="24" fillId="36" borderId="10" xfId="0" applyFont="1" applyFill="1" applyBorder="1" applyAlignment="1">
      <alignment horizontal="center" vertical="center"/>
    </xf>
    <xf numFmtId="0" fontId="24" fillId="36" borderId="11" xfId="0" applyFont="1" applyFill="1" applyBorder="1" applyAlignment="1">
      <alignment vertical="center"/>
    </xf>
    <xf numFmtId="3" fontId="24" fillId="36" borderId="11" xfId="0" applyNumberFormat="1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11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22" fillId="0" borderId="0" xfId="0" applyFont="1" applyAlignment="1">
      <alignment vertical="center" wrapText="1"/>
    </xf>
    <xf numFmtId="0" fontId="24" fillId="36" borderId="12" xfId="0" applyFont="1" applyFill="1" applyBorder="1" applyAlignment="1">
      <alignment horizontal="center" vertical="center"/>
    </xf>
    <xf numFmtId="0" fontId="25" fillId="0" borderId="12" xfId="0" applyFont="1" applyBorder="1" applyAlignment="1">
      <alignment horizontal="center" vertical="center"/>
    </xf>
    <xf numFmtId="0" fontId="25" fillId="0" borderId="0" xfId="0" applyFont="1"/>
    <xf numFmtId="3" fontId="25" fillId="0" borderId="0" xfId="0" applyNumberFormat="1" applyFont="1"/>
    <xf numFmtId="10" fontId="25" fillId="0" borderId="0" xfId="0" applyNumberFormat="1" applyFont="1"/>
    <xf numFmtId="10" fontId="25" fillId="0" borderId="0" xfId="42" applyNumberFormat="1" applyFont="1"/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10" fontId="31" fillId="0" borderId="0" xfId="0" applyNumberFormat="1" applyFont="1" applyAlignment="1">
      <alignment horizontal="center" vertical="center"/>
    </xf>
    <xf numFmtId="0" fontId="31" fillId="0" borderId="0" xfId="0" applyFont="1"/>
    <xf numFmtId="0" fontId="25" fillId="0" borderId="13" xfId="0" applyFont="1" applyBorder="1"/>
    <xf numFmtId="0" fontId="25" fillId="38" borderId="14" xfId="0" applyFont="1" applyFill="1" applyBorder="1"/>
    <xf numFmtId="0" fontId="25" fillId="38" borderId="15" xfId="0" applyFont="1" applyFill="1" applyBorder="1"/>
    <xf numFmtId="0" fontId="25" fillId="38" borderId="16" xfId="0" applyFont="1" applyFill="1" applyBorder="1"/>
    <xf numFmtId="0" fontId="25" fillId="0" borderId="14" xfId="0" applyFont="1" applyBorder="1"/>
    <xf numFmtId="0" fontId="25" fillId="0" borderId="15" xfId="0" applyFont="1" applyBorder="1"/>
    <xf numFmtId="0" fontId="25" fillId="0" borderId="16" xfId="0" applyFont="1" applyBorder="1"/>
    <xf numFmtId="10" fontId="25" fillId="38" borderId="15" xfId="42" applyNumberFormat="1" applyFont="1" applyFill="1" applyBorder="1"/>
    <xf numFmtId="10" fontId="25" fillId="0" borderId="15" xfId="42" applyNumberFormat="1" applyFont="1" applyBorder="1"/>
    <xf numFmtId="10" fontId="25" fillId="38" borderId="18" xfId="42" applyNumberFormat="1" applyFont="1" applyFill="1" applyBorder="1"/>
    <xf numFmtId="10" fontId="25" fillId="0" borderId="18" xfId="42" applyNumberFormat="1" applyFont="1" applyBorder="1"/>
    <xf numFmtId="0" fontId="25" fillId="0" borderId="0" xfId="0" applyFont="1" applyAlignment="1">
      <alignment horizontal="center" vertical="center"/>
    </xf>
    <xf numFmtId="10" fontId="25" fillId="0" borderId="0" xfId="0" applyNumberFormat="1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10" fontId="24" fillId="0" borderId="0" xfId="0" applyNumberFormat="1" applyFont="1" applyAlignment="1">
      <alignment horizontal="center" vertical="center"/>
    </xf>
    <xf numFmtId="0" fontId="37" fillId="37" borderId="14" xfId="0" applyFont="1" applyFill="1" applyBorder="1" applyAlignment="1">
      <alignment horizontal="center"/>
    </xf>
    <xf numFmtId="0" fontId="36" fillId="37" borderId="15" xfId="0" applyFont="1" applyFill="1" applyBorder="1" applyAlignment="1">
      <alignment horizontal="center"/>
    </xf>
    <xf numFmtId="0" fontId="37" fillId="37" borderId="18" xfId="0" applyFont="1" applyFill="1" applyBorder="1" applyAlignment="1">
      <alignment horizontal="center"/>
    </xf>
    <xf numFmtId="0" fontId="3" fillId="0" borderId="0" xfId="46"/>
    <xf numFmtId="0" fontId="37" fillId="37" borderId="14" xfId="46" applyFont="1" applyFill="1" applyBorder="1"/>
    <xf numFmtId="0" fontId="36" fillId="37" borderId="15" xfId="46" applyFont="1" applyFill="1" applyBorder="1"/>
    <xf numFmtId="0" fontId="37" fillId="37" borderId="18" xfId="46" applyFont="1" applyFill="1" applyBorder="1"/>
    <xf numFmtId="0" fontId="25" fillId="38" borderId="14" xfId="46" applyFont="1" applyFill="1" applyBorder="1" applyAlignment="1">
      <alignment horizontal="center"/>
    </xf>
    <xf numFmtId="10" fontId="25" fillId="38" borderId="15" xfId="47" applyNumberFormat="1" applyFont="1" applyFill="1" applyBorder="1" applyAlignment="1">
      <alignment horizontal="center"/>
    </xf>
    <xf numFmtId="10" fontId="25" fillId="38" borderId="18" xfId="47" applyNumberFormat="1" applyFont="1" applyFill="1" applyBorder="1" applyAlignment="1">
      <alignment horizontal="center"/>
    </xf>
    <xf numFmtId="0" fontId="25" fillId="0" borderId="14" xfId="46" applyFont="1" applyBorder="1"/>
    <xf numFmtId="5" fontId="25" fillId="0" borderId="15" xfId="48" applyNumberFormat="1" applyFont="1" applyBorder="1" applyAlignment="1">
      <alignment horizontal="right"/>
    </xf>
    <xf numFmtId="10" fontId="25" fillId="0" borderId="18" xfId="47" applyNumberFormat="1" applyFont="1" applyBorder="1"/>
    <xf numFmtId="0" fontId="25" fillId="38" borderId="19" xfId="46" applyFont="1" applyFill="1" applyBorder="1"/>
    <xf numFmtId="5" fontId="25" fillId="39" borderId="20" xfId="48" applyNumberFormat="1" applyFont="1" applyFill="1" applyBorder="1" applyAlignment="1">
      <alignment horizontal="right"/>
    </xf>
    <xf numFmtId="10" fontId="25" fillId="38" borderId="21" xfId="47" applyNumberFormat="1" applyFont="1" applyFill="1" applyBorder="1"/>
    <xf numFmtId="0" fontId="24" fillId="36" borderId="22" xfId="0" applyFont="1" applyFill="1" applyBorder="1" applyAlignment="1">
      <alignment horizontal="center" vertical="center"/>
    </xf>
    <xf numFmtId="0" fontId="24" fillId="36" borderId="23" xfId="0" applyFont="1" applyFill="1" applyBorder="1" applyAlignment="1">
      <alignment vertical="center"/>
    </xf>
    <xf numFmtId="3" fontId="24" fillId="36" borderId="23" xfId="0" applyNumberFormat="1" applyFont="1" applyFill="1" applyBorder="1" applyAlignment="1">
      <alignment horizontal="center" vertical="center"/>
    </xf>
    <xf numFmtId="0" fontId="24" fillId="36" borderId="24" xfId="0" applyFont="1" applyFill="1" applyBorder="1" applyAlignment="1">
      <alignment horizontal="center" vertical="center"/>
    </xf>
    <xf numFmtId="0" fontId="24" fillId="0" borderId="25" xfId="0" applyFont="1" applyBorder="1" applyAlignment="1">
      <alignment horizontal="center" vertical="center"/>
    </xf>
    <xf numFmtId="0" fontId="24" fillId="0" borderId="26" xfId="0" applyFont="1" applyBorder="1" applyAlignment="1">
      <alignment vertical="center"/>
    </xf>
    <xf numFmtId="0" fontId="25" fillId="0" borderId="26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33" fillId="0" borderId="0" xfId="43" applyFont="1"/>
    <xf numFmtId="0" fontId="22" fillId="0" borderId="0" xfId="43" applyFont="1"/>
    <xf numFmtId="0" fontId="38" fillId="33" borderId="0" xfId="43" applyFont="1" applyFill="1" applyAlignment="1">
      <alignment horizontal="center"/>
    </xf>
    <xf numFmtId="0" fontId="39" fillId="34" borderId="0" xfId="43" applyFont="1" applyFill="1"/>
    <xf numFmtId="9" fontId="40" fillId="35" borderId="0" xfId="42" applyFont="1" applyFill="1"/>
    <xf numFmtId="0" fontId="39" fillId="0" borderId="0" xfId="43" applyFont="1"/>
    <xf numFmtId="9" fontId="40" fillId="0" borderId="0" xfId="42" applyFont="1" applyFill="1"/>
    <xf numFmtId="9" fontId="25" fillId="0" borderId="0" xfId="44" applyFont="1" applyFill="1"/>
    <xf numFmtId="9" fontId="22" fillId="0" borderId="0" xfId="42" applyFont="1"/>
    <xf numFmtId="9" fontId="25" fillId="0" borderId="0" xfId="44" applyFont="1"/>
    <xf numFmtId="0" fontId="38" fillId="33" borderId="0" xfId="43" applyFont="1" applyFill="1" applyAlignment="1">
      <alignment horizontal="center" wrapText="1"/>
    </xf>
    <xf numFmtId="0" fontId="29" fillId="0" borderId="0" xfId="45" applyFont="1" applyFill="1"/>
    <xf numFmtId="0" fontId="37" fillId="37" borderId="13" xfId="0" applyFont="1" applyFill="1" applyBorder="1"/>
    <xf numFmtId="0" fontId="37" fillId="37" borderId="14" xfId="0" applyFont="1" applyFill="1" applyBorder="1"/>
    <xf numFmtId="0" fontId="37" fillId="37" borderId="15" xfId="0" applyFont="1" applyFill="1" applyBorder="1"/>
    <xf numFmtId="0" fontId="37" fillId="37" borderId="16" xfId="0" applyFont="1" applyFill="1" applyBorder="1"/>
    <xf numFmtId="0" fontId="0" fillId="0" borderId="28" xfId="0" applyBorder="1"/>
    <xf numFmtId="0" fontId="0" fillId="0" borderId="0" xfId="0" applyAlignment="1">
      <alignment vertical="top" wrapText="1"/>
    </xf>
    <xf numFmtId="164" fontId="0" fillId="0" borderId="0" xfId="42" applyNumberFormat="1" applyFont="1" applyBorder="1"/>
    <xf numFmtId="164" fontId="0" fillId="0" borderId="0" xfId="42" applyNumberFormat="1" applyFont="1"/>
    <xf numFmtId="3" fontId="0" fillId="0" borderId="28" xfId="49" applyNumberFormat="1" applyFont="1" applyBorder="1"/>
    <xf numFmtId="165" fontId="0" fillId="0" borderId="0" xfId="49" applyNumberFormat="1" applyFont="1" applyBorder="1"/>
    <xf numFmtId="166" fontId="0" fillId="0" borderId="0" xfId="50" applyNumberFormat="1" applyFont="1"/>
    <xf numFmtId="164" fontId="0" fillId="0" borderId="0" xfId="0" applyNumberFormat="1"/>
    <xf numFmtId="164" fontId="0" fillId="0" borderId="29" xfId="42" applyNumberFormat="1" applyFont="1" applyBorder="1"/>
    <xf numFmtId="166" fontId="0" fillId="0" borderId="29" xfId="50" applyNumberFormat="1" applyFont="1" applyBorder="1"/>
    <xf numFmtId="3" fontId="0" fillId="0" borderId="28" xfId="42" applyNumberFormat="1" applyFont="1" applyBorder="1"/>
    <xf numFmtId="3" fontId="0" fillId="0" borderId="0" xfId="42" applyNumberFormat="1" applyFont="1" applyBorder="1"/>
    <xf numFmtId="49" fontId="0" fillId="0" borderId="0" xfId="0" applyNumberFormat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44" fillId="0" borderId="26" xfId="0" applyFont="1" applyBorder="1" applyAlignment="1">
      <alignment vertical="top" wrapText="1"/>
    </xf>
    <xf numFmtId="0" fontId="44" fillId="0" borderId="30" xfId="0" applyFont="1" applyBorder="1" applyAlignment="1">
      <alignment vertical="top" wrapText="1"/>
    </xf>
    <xf numFmtId="0" fontId="45" fillId="0" borderId="0" xfId="0" applyFont="1"/>
    <xf numFmtId="0" fontId="46" fillId="0" borderId="0" xfId="45" applyFont="1" applyFill="1"/>
    <xf numFmtId="0" fontId="47" fillId="0" borderId="0" xfId="45" applyFont="1" applyFill="1"/>
    <xf numFmtId="0" fontId="1" fillId="0" borderId="0" xfId="43" applyFont="1"/>
    <xf numFmtId="0" fontId="0" fillId="0" borderId="28" xfId="0" applyBorder="1" applyAlignment="1">
      <alignment vertical="top" wrapText="1"/>
    </xf>
    <xf numFmtId="0" fontId="48" fillId="0" borderId="26" xfId="0" applyFont="1" applyBorder="1" applyAlignment="1">
      <alignment vertical="top" wrapText="1"/>
    </xf>
    <xf numFmtId="0" fontId="45" fillId="0" borderId="33" xfId="0" applyFont="1" applyBorder="1" applyAlignment="1">
      <alignment vertical="center"/>
    </xf>
    <xf numFmtId="0" fontId="48" fillId="0" borderId="31" xfId="0" applyFont="1" applyBorder="1" applyAlignment="1">
      <alignment vertical="top" wrapText="1"/>
    </xf>
    <xf numFmtId="0" fontId="48" fillId="0" borderId="32" xfId="0" applyFont="1" applyBorder="1" applyAlignment="1">
      <alignment vertical="top" wrapText="1"/>
    </xf>
    <xf numFmtId="0" fontId="26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37" fillId="37" borderId="14" xfId="46" applyFont="1" applyFill="1" applyBorder="1" applyAlignment="1">
      <alignment horizontal="center"/>
    </xf>
    <xf numFmtId="0" fontId="37" fillId="37" borderId="15" xfId="46" applyFont="1" applyFill="1" applyBorder="1" applyAlignment="1">
      <alignment horizontal="center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49" fillId="0" borderId="0" xfId="0" applyFont="1" applyFill="1" applyAlignment="1">
      <alignment horizontal="left"/>
    </xf>
    <xf numFmtId="0" fontId="33" fillId="0" borderId="0" xfId="0" applyFont="1" applyAlignment="1">
      <alignment horizontal="left"/>
    </xf>
    <xf numFmtId="0" fontId="35" fillId="0" borderId="0" xfId="45" applyFont="1" applyAlignment="1">
      <alignment horizontal="left"/>
    </xf>
    <xf numFmtId="0" fontId="49" fillId="0" borderId="0" xfId="0" applyFont="1" applyAlignment="1">
      <alignment horizontal="left"/>
    </xf>
    <xf numFmtId="0" fontId="34" fillId="0" borderId="0" xfId="45" applyFont="1" applyAlignment="1">
      <alignment horizontal="left"/>
    </xf>
    <xf numFmtId="0" fontId="28" fillId="0" borderId="0" xfId="45" applyFont="1" applyAlignment="1">
      <alignment horizontal="left"/>
    </xf>
    <xf numFmtId="0" fontId="33" fillId="0" borderId="0" xfId="0" applyFont="1" applyAlignment="1">
      <alignment horizontal="left" vertical="center"/>
    </xf>
    <xf numFmtId="0" fontId="41" fillId="0" borderId="0" xfId="0" applyFont="1" applyAlignment="1">
      <alignment horizontal="left"/>
    </xf>
    <xf numFmtId="0" fontId="27" fillId="0" borderId="17" xfId="0" applyFont="1" applyBorder="1" applyAlignment="1">
      <alignment horizontal="left"/>
    </xf>
    <xf numFmtId="0" fontId="27" fillId="0" borderId="0" xfId="0" applyFont="1" applyBorder="1" applyAlignment="1">
      <alignment horizontal="left"/>
    </xf>
    <xf numFmtId="0" fontId="0" fillId="0" borderId="0" xfId="0" applyAlignment="1">
      <alignment horizontal="center"/>
    </xf>
    <xf numFmtId="0" fontId="19" fillId="0" borderId="0" xfId="0" applyFont="1" applyAlignment="1">
      <alignment horizontal="left"/>
    </xf>
    <xf numFmtId="0" fontId="27" fillId="0" borderId="0" xfId="46" applyFont="1" applyAlignment="1">
      <alignment horizontal="left"/>
    </xf>
    <xf numFmtId="0" fontId="33" fillId="0" borderId="0" xfId="46" applyFont="1" applyAlignment="1">
      <alignment horizontal="left"/>
    </xf>
    <xf numFmtId="0" fontId="19" fillId="0" borderId="0" xfId="46" applyFont="1" applyAlignment="1">
      <alignment horizontal="left"/>
    </xf>
    <xf numFmtId="0" fontId="22" fillId="0" borderId="0" xfId="43" applyFont="1" applyAlignment="1">
      <alignment horizontal="center"/>
    </xf>
    <xf numFmtId="0" fontId="27" fillId="0" borderId="0" xfId="43" applyFont="1" applyAlignment="1">
      <alignment horizontal="left"/>
    </xf>
    <xf numFmtId="0" fontId="50" fillId="0" borderId="0" xfId="43" applyFont="1" applyAlignment="1">
      <alignment horizontal="left"/>
    </xf>
    <xf numFmtId="0" fontId="51" fillId="0" borderId="0" xfId="43" applyFont="1" applyAlignment="1">
      <alignment horizontal="left"/>
    </xf>
    <xf numFmtId="0" fontId="0" fillId="0" borderId="0" xfId="0" applyBorder="1" applyAlignment="1">
      <alignment horizontal="left"/>
    </xf>
    <xf numFmtId="0" fontId="0" fillId="0" borderId="28" xfId="0" applyBorder="1" applyAlignment="1">
      <alignment horizontal="left"/>
    </xf>
    <xf numFmtId="0" fontId="51" fillId="0" borderId="0" xfId="0" applyFont="1" applyFill="1" applyBorder="1" applyAlignment="1">
      <alignment horizontal="left"/>
    </xf>
    <xf numFmtId="0" fontId="0" fillId="0" borderId="33" xfId="0" applyBorder="1" applyAlignment="1">
      <alignment horizontal="center"/>
    </xf>
    <xf numFmtId="0" fontId="0" fillId="0" borderId="33" xfId="0" applyBorder="1" applyAlignment="1">
      <alignment horizontal="left"/>
    </xf>
    <xf numFmtId="0" fontId="0" fillId="0" borderId="28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</cellXfs>
  <cellStyles count="51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9" builtinId="3"/>
    <cellStyle name="Currency" xfId="50" builtinId="4"/>
    <cellStyle name="Currency 2" xfId="48" xr:uid="{28D744C0-C8B7-49EC-A2C1-EF49EC75137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5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44ECDA69-716D-433F-8811-E32B5A07A627}"/>
    <cellStyle name="Normal 2 2" xfId="46" xr:uid="{EACC443C-164C-4A37-9390-0B48C97AAE59}"/>
    <cellStyle name="Note" xfId="15" builtinId="10" customBuiltin="1"/>
    <cellStyle name="Output" xfId="10" builtinId="21" customBuiltin="1"/>
    <cellStyle name="Percent" xfId="42" builtinId="5"/>
    <cellStyle name="Percent 2" xfId="44" xr:uid="{6E4BCD03-7FE8-4277-8995-741BB3900F0D}"/>
    <cellStyle name="Percent 2 2" xfId="47" xr:uid="{68B7B16E-ECB5-4589-8497-42793922D0E0}"/>
    <cellStyle name="Title" xfId="1" builtinId="15" customBuiltin="1"/>
    <cellStyle name="Total" xfId="17" builtinId="25" customBuiltin="1"/>
    <cellStyle name="Warning Text" xfId="14" builtinId="11" customBuiltin="1"/>
  </cellStyles>
  <dxfs count="6">
    <dxf>
      <font>
        <strike val="0"/>
        <outline val="0"/>
        <shadow val="0"/>
        <u val="none"/>
        <vertAlign val="baseline"/>
        <sz val="10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0"/>
        <name val="Times New Roman"/>
        <family val="1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border diagonalUp="0" diagonalDown="0" outline="0">
        <left/>
        <right/>
        <top style="thin">
          <color theme="1"/>
        </top>
        <bottom/>
      </border>
    </dxf>
    <dxf>
      <font>
        <strike val="0"/>
        <outline val="0"/>
        <shadow val="0"/>
        <u val="none"/>
        <vertAlign val="baseline"/>
        <sz val="10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0"/>
        <name val="Times New Roman"/>
        <family val="1"/>
        <scheme val="none"/>
      </font>
    </dxf>
    <dxf>
      <font>
        <strike val="0"/>
        <outline val="0"/>
        <shadow val="0"/>
        <u val="none"/>
        <vertAlign val="baseline"/>
        <sz val="10"/>
        <name val="Times New Roman"/>
        <family val="1"/>
        <scheme val="none"/>
      </font>
    </dxf>
  </dxfs>
  <tableStyles count="0" defaultTableStyle="TableStyleMedium2" defaultPivotStyle="PivotStyleLight16"/>
  <colors>
    <mruColors>
      <color rgb="FF164483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93D71D9A-9592-4521-AAF1-077E0E08D25F}" name="Table2" displayName="Table2" ref="A4:D10" totalsRowShown="0" headerRowDxfId="5" dataDxfId="4">
  <autoFilter ref="A4:D10" xr:uid="{93D71D9A-9592-4521-AAF1-077E0E08D25F}"/>
  <tableColumns count="4">
    <tableColumn id="1" xr3:uid="{67A89F39-49B3-4D46-A216-6A1F37E0CD33}" name="Geography Name" dataDxfId="3"/>
    <tableColumn id="2" xr3:uid="{F8EF4751-89E9-494A-822A-3B00030142FF}" name="Year" dataDxfId="2"/>
    <tableColumn id="3" xr3:uid="{44B786B3-44BF-42F9-A6D7-72B39010F4AC}" name="Population Group" dataDxfId="1"/>
    <tableColumn id="4" xr3:uid="{4AC80401-9BA1-4837-BA91-BDA7BF444B66}" name="Share of Population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9569B0-BA53-4D3A-B072-A54C56FFBCBA}">
  <dimension ref="A1:A25"/>
  <sheetViews>
    <sheetView tabSelected="1" workbookViewId="0"/>
  </sheetViews>
  <sheetFormatPr defaultColWidth="0" defaultRowHeight="15.3" zeroHeight="1" x14ac:dyDescent="0.55000000000000004"/>
  <cols>
    <col min="1" max="1" width="102.29296875" style="90" bestFit="1" customWidth="1"/>
    <col min="2" max="16384" width="8.87890625" style="90" hidden="1"/>
  </cols>
  <sheetData>
    <row r="1" spans="1:1" s="89" customFormat="1" ht="15" x14ac:dyDescent="0.5">
      <c r="A1" s="89" t="s">
        <v>0</v>
      </c>
    </row>
    <row r="2" spans="1:1" s="89" customFormat="1" ht="15" x14ac:dyDescent="0.5">
      <c r="A2" s="89" t="s">
        <v>1</v>
      </c>
    </row>
    <row r="3" spans="1:1" x14ac:dyDescent="0.55000000000000004">
      <c r="A3" s="71" t="s">
        <v>2</v>
      </c>
    </row>
    <row r="4" spans="1:1" x14ac:dyDescent="0.55000000000000004">
      <c r="A4" s="71" t="s">
        <v>3</v>
      </c>
    </row>
    <row r="5" spans="1:1" x14ac:dyDescent="0.55000000000000004">
      <c r="A5" s="71" t="s">
        <v>4</v>
      </c>
    </row>
    <row r="6" spans="1:1" x14ac:dyDescent="0.55000000000000004">
      <c r="A6" s="71" t="s">
        <v>5</v>
      </c>
    </row>
    <row r="7" spans="1:1" x14ac:dyDescent="0.55000000000000004">
      <c r="A7" s="71" t="s">
        <v>6</v>
      </c>
    </row>
    <row r="8" spans="1:1" x14ac:dyDescent="0.55000000000000004">
      <c r="A8" s="71" t="s">
        <v>7</v>
      </c>
    </row>
    <row r="9" spans="1:1" x14ac:dyDescent="0.55000000000000004">
      <c r="A9" s="71" t="s">
        <v>8</v>
      </c>
    </row>
    <row r="10" spans="1:1" x14ac:dyDescent="0.55000000000000004">
      <c r="A10" s="71" t="s">
        <v>9</v>
      </c>
    </row>
    <row r="11" spans="1:1" x14ac:dyDescent="0.55000000000000004">
      <c r="A11" s="71" t="s">
        <v>10</v>
      </c>
    </row>
    <row r="12" spans="1:1" x14ac:dyDescent="0.55000000000000004">
      <c r="A12" s="71" t="s">
        <v>11</v>
      </c>
    </row>
    <row r="13" spans="1:1" x14ac:dyDescent="0.55000000000000004">
      <c r="A13" s="71" t="s">
        <v>12</v>
      </c>
    </row>
    <row r="14" spans="1:1" x14ac:dyDescent="0.55000000000000004">
      <c r="A14" s="71" t="s">
        <v>13</v>
      </c>
    </row>
    <row r="15" spans="1:1" x14ac:dyDescent="0.55000000000000004">
      <c r="A15" s="95" t="s">
        <v>14</v>
      </c>
    </row>
    <row r="16" spans="1:1" x14ac:dyDescent="0.55000000000000004">
      <c r="A16" s="96" t="s">
        <v>15</v>
      </c>
    </row>
    <row r="17" spans="1:1" hidden="1" x14ac:dyDescent="0.55000000000000004">
      <c r="A17" s="71"/>
    </row>
    <row r="18" spans="1:1" hidden="1" x14ac:dyDescent="0.55000000000000004">
      <c r="A18" s="71"/>
    </row>
    <row r="19" spans="1:1" hidden="1" x14ac:dyDescent="0.55000000000000004">
      <c r="A19" s="71"/>
    </row>
    <row r="20" spans="1:1" hidden="1" x14ac:dyDescent="0.55000000000000004">
      <c r="A20" s="71"/>
    </row>
    <row r="21" spans="1:1" hidden="1" x14ac:dyDescent="0.55000000000000004">
      <c r="A21" s="71"/>
    </row>
    <row r="22" spans="1:1" hidden="1" x14ac:dyDescent="0.55000000000000004">
      <c r="A22" s="71"/>
    </row>
    <row r="23" spans="1:1" hidden="1" x14ac:dyDescent="0.55000000000000004">
      <c r="A23" s="71"/>
    </row>
    <row r="24" spans="1:1" hidden="1" x14ac:dyDescent="0.55000000000000004">
      <c r="A24" s="71"/>
    </row>
    <row r="25" spans="1:1" hidden="1" x14ac:dyDescent="0.55000000000000004">
      <c r="A25" s="71"/>
    </row>
  </sheetData>
  <hyperlinks>
    <hyperlink ref="A3" location="'Exhibit 1'!A1" display="Exhibit 1: Jeff Davis County Population by Age and Sex" xr:uid="{AD082CE7-1E2D-4D9C-9CF4-F3A1F617C341}"/>
    <hyperlink ref="A4" location="'Exhibit 2'!A1" display="Exhibit 2: Jeff Davis County, Race and Ethnicity" xr:uid="{7F8F2354-8D86-4A39-A375-0A621E7CAE80}"/>
    <hyperlink ref="A5" location="'Exhibit 3.1'!A1" display="Exhibit 3.1: Jeff Davis County, Age by Educational Attainment, 2012" xr:uid="{BEE20C44-6BEF-40E0-8684-EEE75E65DB9F}"/>
    <hyperlink ref="A7" location="'Table of Contents'!A1" display="Exhibit 4: Jeff Davis County, Languages Spoken at Home" xr:uid="{B0187B4C-0232-4385-A775-8CFB307AD476}"/>
    <hyperlink ref="A8" location="'Exhibit 5'!A1" display="Exhibit 5: Jeff Davis County, Percent with a Disability Estimate" xr:uid="{346490F1-258C-4821-B953-14139F379404}"/>
    <hyperlink ref="A13" location="'Exhibit 9'!A1" display="Exhibit 9: Low-Income Individuals by Estimated Totals for Jeff Davis County (2012-2022)" xr:uid="{4DC5B4C2-E2D9-40FC-965C-AF1D9DF7C3E1}"/>
    <hyperlink ref="A9" location="'Exhibit 6'!A1" display="Exhibit 6: Covered Populations" xr:uid="{6253520A-27DF-4AB9-AEBD-F662777CEC26}"/>
    <hyperlink ref="A11" location="'Exhibit 7'!A1" display="Exhibity 7: Household Income and Internet Costs" xr:uid="{AA323B55-CFE2-41FB-9E90-6D5DB865E569}"/>
    <hyperlink ref="A12" location="'Exhibit 8'!A1" display="Exhibit 8: Share of Households with a Smartphone only" xr:uid="{55CC7EA8-98B8-4782-B71E-6F115D6E9119}"/>
    <hyperlink ref="A6" location="'Exhibit 3.2'!A1" display="Exhibit 3.2: Jeff Davis County, Age by Educational Attainment, 2023" xr:uid="{03BB1B24-A692-4558-B0F0-AF148E1DE96B}"/>
    <hyperlink ref="A10" location="'Exhibit 6.2'!A1" display="Exhibit 6.2: Covered Populations, Jeff Davis County" xr:uid="{4CB911B7-AF78-478E-BA91-B3D1BEC8998E}"/>
    <hyperlink ref="A14" location="'Exhibit 34'!A1" display="Exhibit 34: Distribution of Broadband Occupations by Category and Typical Educational Requirements Nationally " xr:uid="{9E041A23-340B-451B-BE85-ED3521F6768B}"/>
    <hyperlink ref="A15" location="'Exhibit 37'!A1" display="Exhibit 37: Baseline Analysis for Broadband Occupations in the Rio Grande Council of Governments Region" xr:uid="{BCF0C305-E035-424F-98BD-B0FA044A89AE}"/>
    <hyperlink ref="A16" location="'Exhibit 40'!A1" display="Exhibit 40: Jeff Davis County Broadband Workforce Occupations with at least 10 jobs in 2023" xr:uid="{7FA08445-D739-421D-A596-9AEB0C3141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7324F-FEB5-4B10-B393-7DA08351E44B}">
  <dimension ref="A1:G47"/>
  <sheetViews>
    <sheetView workbookViewId="0">
      <selection sqref="A1:XFD1"/>
    </sheetView>
  </sheetViews>
  <sheetFormatPr defaultColWidth="0" defaultRowHeight="12.6" zeroHeight="1" x14ac:dyDescent="0.45"/>
  <cols>
    <col min="1" max="1" width="30.41015625" style="13" bestFit="1" customWidth="1"/>
    <col min="2" max="2" width="34" style="13" bestFit="1" customWidth="1"/>
    <col min="3" max="3" width="36.41015625" style="13" bestFit="1" customWidth="1"/>
    <col min="4" max="4" width="34" style="13" bestFit="1" customWidth="1"/>
    <col min="5" max="5" width="40.703125" style="13" bestFit="1" customWidth="1"/>
    <col min="6" max="6" width="36.1171875" style="13" bestFit="1" customWidth="1"/>
    <col min="7" max="7" width="43" style="13" bestFit="1" customWidth="1"/>
    <col min="8" max="16384" width="8.87890625" style="13" hidden="1"/>
  </cols>
  <sheetData>
    <row r="1" spans="1:7" s="111" customFormat="1" ht="13.8" x14ac:dyDescent="0.45">
      <c r="A1" s="111" t="s">
        <v>2</v>
      </c>
    </row>
    <row r="2" spans="1:7" s="112" customFormat="1" ht="14.1" x14ac:dyDescent="0.5">
      <c r="A2" s="112" t="s">
        <v>16</v>
      </c>
    </row>
    <row r="3" spans="1:7" x14ac:dyDescent="0.45">
      <c r="A3" s="13" t="s">
        <v>17</v>
      </c>
      <c r="B3" s="13" t="s">
        <v>18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</row>
    <row r="4" spans="1:7" x14ac:dyDescent="0.45">
      <c r="A4" s="13" t="s">
        <v>24</v>
      </c>
      <c r="B4" s="14">
        <v>1740</v>
      </c>
      <c r="C4" s="13" t="s">
        <v>25</v>
      </c>
      <c r="D4" s="14">
        <v>1001</v>
      </c>
      <c r="E4" s="13" t="s">
        <v>25</v>
      </c>
      <c r="F4" s="13">
        <v>739</v>
      </c>
      <c r="G4" s="13" t="s">
        <v>25</v>
      </c>
    </row>
    <row r="5" spans="1:7" s="108" customFormat="1" x14ac:dyDescent="0.45">
      <c r="A5" s="108" t="s">
        <v>26</v>
      </c>
    </row>
    <row r="6" spans="1:7" x14ac:dyDescent="0.45">
      <c r="A6" s="13" t="s">
        <v>27</v>
      </c>
      <c r="B6" s="13">
        <v>130</v>
      </c>
      <c r="C6" s="15">
        <v>7.4999999999999997E-2</v>
      </c>
      <c r="D6" s="13">
        <v>72</v>
      </c>
      <c r="E6" s="15">
        <v>7.1999999999999995E-2</v>
      </c>
      <c r="F6" s="13">
        <v>58</v>
      </c>
      <c r="G6" s="15">
        <v>7.8E-2</v>
      </c>
    </row>
    <row r="7" spans="1:7" x14ac:dyDescent="0.45">
      <c r="A7" s="13" t="s">
        <v>28</v>
      </c>
      <c r="B7" s="13">
        <v>0</v>
      </c>
      <c r="C7" s="15">
        <v>0</v>
      </c>
      <c r="D7" s="13">
        <v>0</v>
      </c>
      <c r="E7" s="15">
        <v>0</v>
      </c>
      <c r="F7" s="13">
        <v>0</v>
      </c>
      <c r="G7" s="15">
        <v>0</v>
      </c>
    </row>
    <row r="8" spans="1:7" x14ac:dyDescent="0.45">
      <c r="A8" s="13" t="s">
        <v>29</v>
      </c>
      <c r="B8" s="13">
        <v>128</v>
      </c>
      <c r="C8" s="15">
        <v>7.3999999999999996E-2</v>
      </c>
      <c r="D8" s="13">
        <v>73</v>
      </c>
      <c r="E8" s="15">
        <v>7.2999999999999995E-2</v>
      </c>
      <c r="F8" s="13">
        <v>55</v>
      </c>
      <c r="G8" s="15">
        <v>7.3999999999999996E-2</v>
      </c>
    </row>
    <row r="9" spans="1:7" x14ac:dyDescent="0.45">
      <c r="A9" s="13" t="s">
        <v>30</v>
      </c>
      <c r="B9" s="13">
        <v>36</v>
      </c>
      <c r="C9" s="15">
        <v>2.1000000000000001E-2</v>
      </c>
      <c r="D9" s="13">
        <v>36</v>
      </c>
      <c r="E9" s="15">
        <v>3.5999999999999997E-2</v>
      </c>
      <c r="F9" s="13">
        <v>0</v>
      </c>
      <c r="G9" s="15">
        <v>0</v>
      </c>
    </row>
    <row r="10" spans="1:7" x14ac:dyDescent="0.45">
      <c r="A10" s="13" t="s">
        <v>31</v>
      </c>
      <c r="B10" s="13">
        <v>43</v>
      </c>
      <c r="C10" s="15">
        <v>2.5000000000000001E-2</v>
      </c>
      <c r="D10" s="13">
        <v>43</v>
      </c>
      <c r="E10" s="15">
        <v>4.2999999999999997E-2</v>
      </c>
      <c r="F10" s="13">
        <v>0</v>
      </c>
      <c r="G10" s="15">
        <v>0</v>
      </c>
    </row>
    <row r="11" spans="1:7" x14ac:dyDescent="0.45">
      <c r="A11" s="13" t="s">
        <v>32</v>
      </c>
      <c r="B11" s="13">
        <v>0</v>
      </c>
      <c r="C11" s="15">
        <v>0</v>
      </c>
      <c r="D11" s="13">
        <v>0</v>
      </c>
      <c r="E11" s="15">
        <v>0</v>
      </c>
      <c r="F11" s="13">
        <v>0</v>
      </c>
      <c r="G11" s="15">
        <v>0</v>
      </c>
    </row>
    <row r="12" spans="1:7" x14ac:dyDescent="0.45">
      <c r="A12" s="13" t="s">
        <v>33</v>
      </c>
      <c r="B12" s="13">
        <v>35</v>
      </c>
      <c r="C12" s="15">
        <v>0.02</v>
      </c>
      <c r="D12" s="13">
        <v>12</v>
      </c>
      <c r="E12" s="15">
        <v>1.2E-2</v>
      </c>
      <c r="F12" s="13">
        <v>23</v>
      </c>
      <c r="G12" s="15">
        <v>3.1E-2</v>
      </c>
    </row>
    <row r="13" spans="1:7" x14ac:dyDescent="0.45">
      <c r="A13" s="13" t="s">
        <v>34</v>
      </c>
      <c r="B13" s="13">
        <v>111</v>
      </c>
      <c r="C13" s="15">
        <v>6.4000000000000001E-2</v>
      </c>
      <c r="D13" s="13">
        <v>28</v>
      </c>
      <c r="E13" s="15">
        <v>2.8000000000000001E-2</v>
      </c>
      <c r="F13" s="13">
        <v>83</v>
      </c>
      <c r="G13" s="15">
        <v>0.112</v>
      </c>
    </row>
    <row r="14" spans="1:7" x14ac:dyDescent="0.45">
      <c r="A14" s="13" t="s">
        <v>35</v>
      </c>
      <c r="B14" s="13">
        <v>21</v>
      </c>
      <c r="C14" s="15">
        <v>1.2E-2</v>
      </c>
      <c r="D14" s="13">
        <v>9</v>
      </c>
      <c r="E14" s="15">
        <v>8.9999999999999993E-3</v>
      </c>
      <c r="F14" s="13">
        <v>12</v>
      </c>
      <c r="G14" s="15">
        <v>1.6E-2</v>
      </c>
    </row>
    <row r="15" spans="1:7" x14ac:dyDescent="0.45">
      <c r="A15" s="13" t="s">
        <v>36</v>
      </c>
      <c r="B15" s="13">
        <v>147</v>
      </c>
      <c r="C15" s="15">
        <v>8.4000000000000005E-2</v>
      </c>
      <c r="D15" s="13">
        <v>112</v>
      </c>
      <c r="E15" s="15">
        <v>0.112</v>
      </c>
      <c r="F15" s="13">
        <v>35</v>
      </c>
      <c r="G15" s="15">
        <v>4.7E-2</v>
      </c>
    </row>
    <row r="16" spans="1:7" x14ac:dyDescent="0.45">
      <c r="A16" s="13" t="s">
        <v>37</v>
      </c>
      <c r="B16" s="13">
        <v>34</v>
      </c>
      <c r="C16" s="15">
        <v>0.02</v>
      </c>
      <c r="D16" s="13">
        <v>24</v>
      </c>
      <c r="E16" s="15">
        <v>2.4E-2</v>
      </c>
      <c r="F16" s="13">
        <v>10</v>
      </c>
      <c r="G16" s="15">
        <v>1.4E-2</v>
      </c>
    </row>
    <row r="17" spans="1:7" x14ac:dyDescent="0.45">
      <c r="A17" s="13" t="s">
        <v>38</v>
      </c>
      <c r="B17" s="13">
        <v>222</v>
      </c>
      <c r="C17" s="15">
        <v>0.128</v>
      </c>
      <c r="D17" s="13">
        <v>149</v>
      </c>
      <c r="E17" s="15">
        <v>0.14899999999999999</v>
      </c>
      <c r="F17" s="13">
        <v>73</v>
      </c>
      <c r="G17" s="15">
        <v>9.9000000000000005E-2</v>
      </c>
    </row>
    <row r="18" spans="1:7" x14ac:dyDescent="0.45">
      <c r="A18" s="13" t="s">
        <v>39</v>
      </c>
      <c r="B18" s="13">
        <v>153</v>
      </c>
      <c r="C18" s="15">
        <v>8.7999999999999995E-2</v>
      </c>
      <c r="D18" s="13">
        <v>86</v>
      </c>
      <c r="E18" s="15">
        <v>8.5999999999999993E-2</v>
      </c>
      <c r="F18" s="13">
        <v>67</v>
      </c>
      <c r="G18" s="15">
        <v>9.0999999999999998E-2</v>
      </c>
    </row>
    <row r="19" spans="1:7" x14ac:dyDescent="0.45">
      <c r="A19" s="13" t="s">
        <v>40</v>
      </c>
      <c r="B19" s="13">
        <v>164</v>
      </c>
      <c r="C19" s="15">
        <v>9.4E-2</v>
      </c>
      <c r="D19" s="13">
        <v>78</v>
      </c>
      <c r="E19" s="15">
        <v>7.8E-2</v>
      </c>
      <c r="F19" s="13">
        <v>86</v>
      </c>
      <c r="G19" s="15">
        <v>0.11600000000000001</v>
      </c>
    </row>
    <row r="20" spans="1:7" x14ac:dyDescent="0.45">
      <c r="A20" s="13" t="s">
        <v>41</v>
      </c>
      <c r="B20" s="13">
        <v>211</v>
      </c>
      <c r="C20" s="15">
        <v>0.121</v>
      </c>
      <c r="D20" s="13">
        <v>89</v>
      </c>
      <c r="E20" s="15">
        <v>8.8999999999999996E-2</v>
      </c>
      <c r="F20" s="13">
        <v>122</v>
      </c>
      <c r="G20" s="15">
        <v>0.16500000000000001</v>
      </c>
    </row>
    <row r="21" spans="1:7" x14ac:dyDescent="0.45">
      <c r="A21" s="13" t="s">
        <v>42</v>
      </c>
      <c r="B21" s="13">
        <v>234</v>
      </c>
      <c r="C21" s="15">
        <v>0.13400000000000001</v>
      </c>
      <c r="D21" s="13">
        <v>176</v>
      </c>
      <c r="E21" s="15">
        <v>0.17599999999999999</v>
      </c>
      <c r="F21" s="13">
        <v>58</v>
      </c>
      <c r="G21" s="15">
        <v>7.8E-2</v>
      </c>
    </row>
    <row r="22" spans="1:7" x14ac:dyDescent="0.45">
      <c r="A22" s="13" t="s">
        <v>43</v>
      </c>
      <c r="B22" s="13">
        <v>4</v>
      </c>
      <c r="C22" s="15">
        <v>2E-3</v>
      </c>
      <c r="D22" s="13">
        <v>2</v>
      </c>
      <c r="E22" s="15">
        <v>2E-3</v>
      </c>
      <c r="F22" s="13">
        <v>2</v>
      </c>
      <c r="G22" s="15">
        <v>3.0000000000000001E-3</v>
      </c>
    </row>
    <row r="23" spans="1:7" x14ac:dyDescent="0.45">
      <c r="A23" s="13" t="s">
        <v>44</v>
      </c>
      <c r="B23" s="13">
        <v>67</v>
      </c>
      <c r="C23" s="15">
        <v>3.9E-2</v>
      </c>
      <c r="D23" s="13">
        <v>12</v>
      </c>
      <c r="E23" s="15">
        <v>1.2E-2</v>
      </c>
      <c r="F23" s="13">
        <v>55</v>
      </c>
      <c r="G23" s="15">
        <v>7.3999999999999996E-2</v>
      </c>
    </row>
    <row r="24" spans="1:7" s="108" customFormat="1" x14ac:dyDescent="0.45">
      <c r="A24" s="108" t="s">
        <v>45</v>
      </c>
    </row>
    <row r="25" spans="1:7" x14ac:dyDescent="0.45">
      <c r="A25" s="13" t="s">
        <v>46</v>
      </c>
      <c r="B25" s="13">
        <v>128</v>
      </c>
      <c r="C25" s="15">
        <v>7.3999999999999996E-2</v>
      </c>
      <c r="D25" s="13">
        <v>73</v>
      </c>
      <c r="E25" s="15">
        <v>7.2999999999999995E-2</v>
      </c>
      <c r="F25" s="13">
        <v>55</v>
      </c>
      <c r="G25" s="15">
        <v>7.3999999999999996E-2</v>
      </c>
    </row>
    <row r="26" spans="1:7" x14ac:dyDescent="0.45">
      <c r="A26" s="13" t="s">
        <v>47</v>
      </c>
      <c r="B26" s="13">
        <v>36</v>
      </c>
      <c r="C26" s="15">
        <v>2.1000000000000001E-2</v>
      </c>
      <c r="D26" s="13">
        <v>36</v>
      </c>
      <c r="E26" s="15">
        <v>3.5999999999999997E-2</v>
      </c>
      <c r="F26" s="13">
        <v>0</v>
      </c>
      <c r="G26" s="15">
        <v>0</v>
      </c>
    </row>
    <row r="27" spans="1:7" x14ac:dyDescent="0.45">
      <c r="A27" s="13" t="s">
        <v>48</v>
      </c>
      <c r="B27" s="13">
        <v>294</v>
      </c>
      <c r="C27" s="15">
        <v>0.16900000000000001</v>
      </c>
      <c r="D27" s="13">
        <v>181</v>
      </c>
      <c r="E27" s="15">
        <v>0.18099999999999999</v>
      </c>
      <c r="F27" s="13">
        <v>113</v>
      </c>
      <c r="G27" s="15">
        <v>0.153</v>
      </c>
    </row>
    <row r="28" spans="1:7" x14ac:dyDescent="0.45">
      <c r="A28" s="13" t="s">
        <v>49</v>
      </c>
      <c r="B28" s="13">
        <v>43</v>
      </c>
      <c r="C28" s="15">
        <v>2.5000000000000001E-2</v>
      </c>
      <c r="D28" s="13">
        <v>43</v>
      </c>
      <c r="E28" s="15">
        <v>4.2999999999999997E-2</v>
      </c>
      <c r="F28" s="13">
        <v>0</v>
      </c>
      <c r="G28" s="15">
        <v>0</v>
      </c>
    </row>
    <row r="29" spans="1:7" x14ac:dyDescent="0.45">
      <c r="A29" s="13" t="s">
        <v>50</v>
      </c>
      <c r="B29" s="13">
        <v>246</v>
      </c>
      <c r="C29" s="15">
        <v>0.14099999999999999</v>
      </c>
      <c r="D29" s="13">
        <v>128</v>
      </c>
      <c r="E29" s="15">
        <v>0.128</v>
      </c>
      <c r="F29" s="13">
        <v>118</v>
      </c>
      <c r="G29" s="15">
        <v>0.16</v>
      </c>
    </row>
    <row r="30" spans="1:7" x14ac:dyDescent="0.45">
      <c r="A30" s="13" t="s">
        <v>51</v>
      </c>
      <c r="B30" s="14">
        <v>1465</v>
      </c>
      <c r="C30" s="15">
        <v>0.84199999999999997</v>
      </c>
      <c r="D30" s="13">
        <v>839</v>
      </c>
      <c r="E30" s="15">
        <v>0.83799999999999997</v>
      </c>
      <c r="F30" s="13">
        <v>626</v>
      </c>
      <c r="G30" s="15">
        <v>0.84699999999999998</v>
      </c>
    </row>
    <row r="31" spans="1:7" x14ac:dyDescent="0.45">
      <c r="A31" s="13" t="s">
        <v>52</v>
      </c>
      <c r="B31" s="14">
        <v>1446</v>
      </c>
      <c r="C31" s="15">
        <v>0.83099999999999996</v>
      </c>
      <c r="D31" s="13">
        <v>820</v>
      </c>
      <c r="E31" s="15">
        <v>0.81899999999999995</v>
      </c>
      <c r="F31" s="13">
        <v>626</v>
      </c>
      <c r="G31" s="15">
        <v>0.84699999999999998</v>
      </c>
    </row>
    <row r="32" spans="1:7" x14ac:dyDescent="0.45">
      <c r="A32" s="13" t="s">
        <v>53</v>
      </c>
      <c r="B32" s="14">
        <v>1446</v>
      </c>
      <c r="C32" s="15">
        <v>0.83099999999999996</v>
      </c>
      <c r="D32" s="13">
        <v>820</v>
      </c>
      <c r="E32" s="15">
        <v>0.81899999999999995</v>
      </c>
      <c r="F32" s="13">
        <v>626</v>
      </c>
      <c r="G32" s="15">
        <v>0.84699999999999998</v>
      </c>
    </row>
    <row r="33" spans="1:7" x14ac:dyDescent="0.45">
      <c r="A33" s="13" t="s">
        <v>54</v>
      </c>
      <c r="B33" s="13">
        <v>833</v>
      </c>
      <c r="C33" s="15">
        <v>0.47899999999999998</v>
      </c>
      <c r="D33" s="13">
        <v>443</v>
      </c>
      <c r="E33" s="15">
        <v>0.443</v>
      </c>
      <c r="F33" s="13">
        <v>390</v>
      </c>
      <c r="G33" s="15">
        <v>0.52800000000000002</v>
      </c>
    </row>
    <row r="34" spans="1:7" x14ac:dyDescent="0.45">
      <c r="A34" s="13" t="s">
        <v>55</v>
      </c>
      <c r="B34" s="13">
        <v>803</v>
      </c>
      <c r="C34" s="15">
        <v>0.46100000000000002</v>
      </c>
      <c r="D34" s="13">
        <v>441</v>
      </c>
      <c r="E34" s="15">
        <v>0.441</v>
      </c>
      <c r="F34" s="13">
        <v>362</v>
      </c>
      <c r="G34" s="15">
        <v>0.49</v>
      </c>
    </row>
    <row r="35" spans="1:7" x14ac:dyDescent="0.45">
      <c r="A35" s="13" t="s">
        <v>56</v>
      </c>
      <c r="B35" s="13">
        <v>680</v>
      </c>
      <c r="C35" s="15">
        <v>0.39100000000000001</v>
      </c>
      <c r="D35" s="13">
        <v>357</v>
      </c>
      <c r="E35" s="15">
        <v>0.35699999999999998</v>
      </c>
      <c r="F35" s="13">
        <v>323</v>
      </c>
      <c r="G35" s="15">
        <v>0.437</v>
      </c>
    </row>
    <row r="36" spans="1:7" x14ac:dyDescent="0.45">
      <c r="A36" s="13" t="s">
        <v>57</v>
      </c>
      <c r="B36" s="13">
        <v>305</v>
      </c>
      <c r="C36" s="15">
        <v>0.17499999999999999</v>
      </c>
      <c r="D36" s="13">
        <v>190</v>
      </c>
      <c r="E36" s="15">
        <v>0.19</v>
      </c>
      <c r="F36" s="13">
        <v>115</v>
      </c>
      <c r="G36" s="15">
        <v>0.156</v>
      </c>
    </row>
    <row r="37" spans="1:7" s="108" customFormat="1" x14ac:dyDescent="0.45">
      <c r="A37" s="108" t="s">
        <v>58</v>
      </c>
    </row>
    <row r="38" spans="1:7" x14ac:dyDescent="0.45">
      <c r="A38" s="13" t="s">
        <v>59</v>
      </c>
      <c r="B38" s="13">
        <v>58.7</v>
      </c>
      <c r="C38" s="13" t="s">
        <v>25</v>
      </c>
      <c r="D38" s="13">
        <v>55.7</v>
      </c>
      <c r="E38" s="13" t="s">
        <v>25</v>
      </c>
      <c r="F38" s="13">
        <v>61.2</v>
      </c>
      <c r="G38" s="13" t="s">
        <v>25</v>
      </c>
    </row>
    <row r="39" spans="1:7" x14ac:dyDescent="0.45">
      <c r="A39" s="13" t="s">
        <v>60</v>
      </c>
      <c r="B39" s="13">
        <v>135.5</v>
      </c>
      <c r="C39" s="13" t="s">
        <v>25</v>
      </c>
      <c r="D39" s="13" t="s">
        <v>25</v>
      </c>
      <c r="E39" s="13" t="s">
        <v>25</v>
      </c>
      <c r="F39" s="13" t="s">
        <v>25</v>
      </c>
      <c r="G39" s="13" t="s">
        <v>25</v>
      </c>
    </row>
    <row r="40" spans="1:7" x14ac:dyDescent="0.45">
      <c r="A40" s="13" t="s">
        <v>61</v>
      </c>
      <c r="B40" s="13">
        <v>127.2</v>
      </c>
      <c r="C40" s="13" t="s">
        <v>25</v>
      </c>
      <c r="D40" s="13" t="s">
        <v>25</v>
      </c>
      <c r="E40" s="13" t="s">
        <v>25</v>
      </c>
      <c r="F40" s="13" t="s">
        <v>25</v>
      </c>
      <c r="G40" s="13" t="s">
        <v>25</v>
      </c>
    </row>
    <row r="41" spans="1:7" x14ac:dyDescent="0.45">
      <c r="A41" s="13" t="s">
        <v>62</v>
      </c>
      <c r="B41" s="13">
        <v>88.8</v>
      </c>
      <c r="C41" s="13" t="s">
        <v>25</v>
      </c>
      <c r="D41" s="13" t="s">
        <v>25</v>
      </c>
      <c r="E41" s="13" t="s">
        <v>25</v>
      </c>
      <c r="F41" s="13" t="s">
        <v>25</v>
      </c>
      <c r="G41" s="13" t="s">
        <v>25</v>
      </c>
    </row>
    <row r="42" spans="1:7" x14ac:dyDescent="0.45">
      <c r="A42" s="13" t="s">
        <v>63</v>
      </c>
      <c r="B42" s="13">
        <v>38.4</v>
      </c>
      <c r="C42" s="13" t="s">
        <v>25</v>
      </c>
      <c r="D42" s="13" t="s">
        <v>25</v>
      </c>
      <c r="E42" s="13" t="s">
        <v>25</v>
      </c>
      <c r="F42" s="13" t="s">
        <v>25</v>
      </c>
      <c r="G42" s="13" t="s">
        <v>25</v>
      </c>
    </row>
    <row r="43" spans="1:7" s="108" customFormat="1" x14ac:dyDescent="0.45">
      <c r="A43" s="108" t="s">
        <v>64</v>
      </c>
    </row>
    <row r="44" spans="1:7" x14ac:dyDescent="0.45">
      <c r="A44" s="13" t="s">
        <v>65</v>
      </c>
      <c r="B44" s="13" t="s">
        <v>25</v>
      </c>
      <c r="C44" s="15">
        <v>0</v>
      </c>
      <c r="D44" s="13" t="s">
        <v>25</v>
      </c>
      <c r="E44" s="13" t="s">
        <v>25</v>
      </c>
      <c r="F44" s="13" t="s">
        <v>25</v>
      </c>
      <c r="G44" s="13" t="s">
        <v>25</v>
      </c>
    </row>
    <row r="45" spans="1:7" x14ac:dyDescent="0.45">
      <c r="A45" s="13" t="s">
        <v>66</v>
      </c>
      <c r="B45" s="13" t="s">
        <v>25</v>
      </c>
      <c r="C45" s="15">
        <v>0</v>
      </c>
      <c r="D45" s="13" t="s">
        <v>25</v>
      </c>
      <c r="E45" s="13" t="s">
        <v>25</v>
      </c>
      <c r="F45" s="13" t="s">
        <v>25</v>
      </c>
      <c r="G45" s="13" t="s">
        <v>25</v>
      </c>
    </row>
    <row r="46" spans="1:7" s="109" customFormat="1" ht="12.6" customHeight="1" x14ac:dyDescent="0.4">
      <c r="A46" s="109" t="s">
        <v>67</v>
      </c>
    </row>
    <row r="47" spans="1:7" s="110" customFormat="1" x14ac:dyDescent="0.45">
      <c r="A47" s="110" t="s">
        <v>436</v>
      </c>
    </row>
  </sheetData>
  <mergeCells count="8">
    <mergeCell ref="A1:XFD1"/>
    <mergeCell ref="A2:XFD2"/>
    <mergeCell ref="A5:XFD5"/>
    <mergeCell ref="A24:XFD24"/>
    <mergeCell ref="A37:XFD37"/>
    <mergeCell ref="A43:XFD43"/>
    <mergeCell ref="A46:XFD46"/>
    <mergeCell ref="A47:XFD47"/>
  </mergeCells>
  <hyperlinks>
    <hyperlink ref="A2" location="'Table of Contents'!A1" display="Return to Table of Contents" xr:uid="{46FB10FA-4C2C-4C05-ABAF-631285448AC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263649-5B8E-4D61-ADF1-DCF165349FCC}">
  <dimension ref="A1:H77"/>
  <sheetViews>
    <sheetView workbookViewId="0">
      <selection sqref="A1:XFD1"/>
    </sheetView>
  </sheetViews>
  <sheetFormatPr defaultColWidth="0" defaultRowHeight="12.6" zeroHeight="1" x14ac:dyDescent="0.45"/>
  <cols>
    <col min="1" max="1" width="118.9375" style="13" bestFit="1" customWidth="1"/>
    <col min="2" max="2" width="22.87890625" style="13" bestFit="1" customWidth="1"/>
    <col min="3" max="5" width="8.87890625" style="13" hidden="1" customWidth="1"/>
    <col min="6" max="6" width="39.703125" style="13" hidden="1" customWidth="1"/>
    <col min="7" max="8" width="0" style="13" hidden="1" customWidth="1"/>
    <col min="9" max="16384" width="8.87890625" style="13" hidden="1"/>
  </cols>
  <sheetData>
    <row r="1" spans="1:8" s="111" customFormat="1" ht="13.8" x14ac:dyDescent="0.45">
      <c r="A1" s="111" t="s">
        <v>3</v>
      </c>
    </row>
    <row r="2" spans="1:8" s="114" customFormat="1" ht="13.8" x14ac:dyDescent="0.45">
      <c r="A2" s="114" t="s">
        <v>16</v>
      </c>
    </row>
    <row r="3" spans="1:8" x14ac:dyDescent="0.45">
      <c r="A3" s="13" t="s">
        <v>17</v>
      </c>
      <c r="B3" s="13" t="s">
        <v>68</v>
      </c>
      <c r="H3" s="15"/>
    </row>
    <row r="4" spans="1:8" x14ac:dyDescent="0.45">
      <c r="A4" s="13" t="s">
        <v>69</v>
      </c>
      <c r="B4" s="14">
        <v>1996</v>
      </c>
      <c r="H4" s="15"/>
    </row>
    <row r="5" spans="1:8" x14ac:dyDescent="0.45">
      <c r="A5" s="13" t="s">
        <v>70</v>
      </c>
      <c r="B5" s="13">
        <v>613</v>
      </c>
      <c r="H5" s="15"/>
    </row>
    <row r="6" spans="1:8" x14ac:dyDescent="0.45">
      <c r="A6" s="13" t="s">
        <v>71</v>
      </c>
      <c r="B6" s="14">
        <v>1383</v>
      </c>
      <c r="H6" s="15"/>
    </row>
    <row r="7" spans="1:8" x14ac:dyDescent="0.45">
      <c r="A7" s="13" t="s">
        <v>72</v>
      </c>
      <c r="B7" s="14">
        <v>1317</v>
      </c>
      <c r="H7" s="15"/>
    </row>
    <row r="8" spans="1:8" x14ac:dyDescent="0.45">
      <c r="A8" s="13" t="s">
        <v>73</v>
      </c>
      <c r="B8" s="14">
        <v>1282</v>
      </c>
      <c r="H8" s="15"/>
    </row>
    <row r="9" spans="1:8" x14ac:dyDescent="0.45">
      <c r="A9" s="13" t="s">
        <v>74</v>
      </c>
      <c r="B9" s="13">
        <v>0</v>
      </c>
    </row>
    <row r="10" spans="1:8" x14ac:dyDescent="0.45">
      <c r="A10" s="13" t="s">
        <v>75</v>
      </c>
      <c r="B10" s="13">
        <v>6</v>
      </c>
    </row>
    <row r="11" spans="1:8" x14ac:dyDescent="0.45">
      <c r="A11" s="13" t="s">
        <v>76</v>
      </c>
      <c r="B11" s="13">
        <v>14</v>
      </c>
    </row>
    <row r="12" spans="1:8" x14ac:dyDescent="0.45">
      <c r="A12" s="13" t="s">
        <v>77</v>
      </c>
      <c r="B12" s="13">
        <v>0</v>
      </c>
    </row>
    <row r="13" spans="1:8" x14ac:dyDescent="0.45">
      <c r="A13" s="13" t="s">
        <v>78</v>
      </c>
      <c r="B13" s="13">
        <v>15</v>
      </c>
    </row>
    <row r="14" spans="1:8" x14ac:dyDescent="0.45">
      <c r="A14" s="13" t="s">
        <v>79</v>
      </c>
      <c r="B14" s="13">
        <v>66</v>
      </c>
    </row>
    <row r="15" spans="1:8" x14ac:dyDescent="0.45">
      <c r="A15" s="13" t="s">
        <v>80</v>
      </c>
      <c r="B15" s="13">
        <v>51</v>
      </c>
    </row>
    <row r="16" spans="1:8" x14ac:dyDescent="0.45">
      <c r="A16" s="13" t="s">
        <v>81</v>
      </c>
      <c r="B16" s="13">
        <v>2</v>
      </c>
    </row>
    <row r="17" spans="1:2" x14ac:dyDescent="0.45">
      <c r="A17" s="13" t="s">
        <v>82</v>
      </c>
      <c r="B17" s="13">
        <v>29</v>
      </c>
    </row>
    <row r="18" spans="1:2" x14ac:dyDescent="0.45">
      <c r="A18" s="13" t="s">
        <v>83</v>
      </c>
      <c r="B18" s="13">
        <v>4</v>
      </c>
    </row>
    <row r="19" spans="1:2" x14ac:dyDescent="0.45">
      <c r="A19" s="13" t="s">
        <v>84</v>
      </c>
      <c r="B19" s="13">
        <v>5</v>
      </c>
    </row>
    <row r="20" spans="1:2" x14ac:dyDescent="0.45">
      <c r="A20" s="13" t="s">
        <v>85</v>
      </c>
      <c r="B20" s="13">
        <v>10</v>
      </c>
    </row>
    <row r="21" spans="1:2" x14ac:dyDescent="0.45">
      <c r="A21" s="13" t="s">
        <v>86</v>
      </c>
      <c r="B21" s="13">
        <v>0</v>
      </c>
    </row>
    <row r="22" spans="1:2" x14ac:dyDescent="0.45">
      <c r="A22" s="13" t="s">
        <v>87</v>
      </c>
      <c r="B22" s="13">
        <v>0</v>
      </c>
    </row>
    <row r="23" spans="1:2" x14ac:dyDescent="0.45">
      <c r="A23" s="13" t="s">
        <v>88</v>
      </c>
      <c r="B23" s="13">
        <v>0</v>
      </c>
    </row>
    <row r="24" spans="1:2" x14ac:dyDescent="0.45">
      <c r="A24" s="13" t="s">
        <v>89</v>
      </c>
      <c r="B24" s="13">
        <v>0</v>
      </c>
    </row>
    <row r="25" spans="1:2" x14ac:dyDescent="0.45">
      <c r="A25" s="13" t="s">
        <v>90</v>
      </c>
      <c r="B25" s="13">
        <v>0</v>
      </c>
    </row>
    <row r="26" spans="1:2" x14ac:dyDescent="0.45">
      <c r="A26" s="13" t="s">
        <v>91</v>
      </c>
      <c r="B26" s="13">
        <v>1</v>
      </c>
    </row>
    <row r="27" spans="1:2" x14ac:dyDescent="0.45">
      <c r="A27" s="13" t="s">
        <v>92</v>
      </c>
      <c r="B27" s="13">
        <v>0</v>
      </c>
    </row>
    <row r="28" spans="1:2" x14ac:dyDescent="0.45">
      <c r="A28" s="13" t="s">
        <v>93</v>
      </c>
      <c r="B28" s="13">
        <v>0</v>
      </c>
    </row>
    <row r="29" spans="1:2" x14ac:dyDescent="0.45">
      <c r="A29" s="13" t="s">
        <v>94</v>
      </c>
      <c r="B29" s="13">
        <v>0</v>
      </c>
    </row>
    <row r="30" spans="1:2" x14ac:dyDescent="0.45">
      <c r="A30" s="13" t="s">
        <v>95</v>
      </c>
      <c r="B30" s="13">
        <v>0</v>
      </c>
    </row>
    <row r="31" spans="1:2" x14ac:dyDescent="0.45">
      <c r="A31" s="13" t="s">
        <v>96</v>
      </c>
      <c r="B31" s="13">
        <v>9</v>
      </c>
    </row>
    <row r="32" spans="1:2" x14ac:dyDescent="0.45">
      <c r="A32" s="13" t="s">
        <v>97</v>
      </c>
      <c r="B32" s="13">
        <v>0</v>
      </c>
    </row>
    <row r="33" spans="1:2" x14ac:dyDescent="0.45">
      <c r="A33" s="13" t="s">
        <v>98</v>
      </c>
      <c r="B33" s="13">
        <v>0</v>
      </c>
    </row>
    <row r="34" spans="1:2" x14ac:dyDescent="0.45">
      <c r="A34" s="13" t="s">
        <v>99</v>
      </c>
      <c r="B34" s="13">
        <v>0</v>
      </c>
    </row>
    <row r="35" spans="1:2" x14ac:dyDescent="0.45">
      <c r="A35" s="13" t="s">
        <v>100</v>
      </c>
      <c r="B35" s="13">
        <v>0</v>
      </c>
    </row>
    <row r="36" spans="1:2" x14ac:dyDescent="0.45">
      <c r="A36" s="13" t="s">
        <v>101</v>
      </c>
      <c r="B36" s="13">
        <v>0</v>
      </c>
    </row>
    <row r="37" spans="1:2" x14ac:dyDescent="0.45">
      <c r="A37" s="13" t="s">
        <v>102</v>
      </c>
      <c r="B37" s="13">
        <v>0</v>
      </c>
    </row>
    <row r="38" spans="1:2" x14ac:dyDescent="0.45">
      <c r="A38" s="13" t="s">
        <v>103</v>
      </c>
      <c r="B38" s="13">
        <v>3</v>
      </c>
    </row>
    <row r="39" spans="1:2" x14ac:dyDescent="0.45">
      <c r="A39" s="13" t="s">
        <v>104</v>
      </c>
      <c r="B39" s="13">
        <v>0</v>
      </c>
    </row>
    <row r="40" spans="1:2" x14ac:dyDescent="0.45">
      <c r="A40" s="13" t="s">
        <v>105</v>
      </c>
      <c r="B40" s="13">
        <v>0</v>
      </c>
    </row>
    <row r="41" spans="1:2" x14ac:dyDescent="0.45">
      <c r="A41" s="13" t="s">
        <v>106</v>
      </c>
      <c r="B41" s="13">
        <v>0</v>
      </c>
    </row>
    <row r="42" spans="1:2" x14ac:dyDescent="0.45">
      <c r="A42" s="13" t="s">
        <v>107</v>
      </c>
      <c r="B42" s="13">
        <v>0</v>
      </c>
    </row>
    <row r="43" spans="1:2" x14ac:dyDescent="0.45">
      <c r="A43" s="13" t="s">
        <v>108</v>
      </c>
      <c r="B43" s="13">
        <v>3</v>
      </c>
    </row>
    <row r="44" spans="1:2" x14ac:dyDescent="0.45">
      <c r="A44" s="13" t="s">
        <v>109</v>
      </c>
      <c r="B44" s="13">
        <v>1</v>
      </c>
    </row>
    <row r="45" spans="1:2" x14ac:dyDescent="0.45">
      <c r="A45" s="13" t="s">
        <v>110</v>
      </c>
      <c r="B45" s="13">
        <v>1</v>
      </c>
    </row>
    <row r="46" spans="1:2" x14ac:dyDescent="0.45">
      <c r="A46" s="13" t="s">
        <v>111</v>
      </c>
      <c r="B46" s="13">
        <v>0</v>
      </c>
    </row>
    <row r="47" spans="1:2" x14ac:dyDescent="0.45">
      <c r="A47" s="13" t="s">
        <v>112</v>
      </c>
      <c r="B47" s="13">
        <v>1</v>
      </c>
    </row>
    <row r="48" spans="1:2" x14ac:dyDescent="0.45">
      <c r="A48" s="13" t="s">
        <v>113</v>
      </c>
      <c r="B48" s="13">
        <v>0</v>
      </c>
    </row>
    <row r="49" spans="1:2" x14ac:dyDescent="0.45">
      <c r="A49" s="13" t="s">
        <v>114</v>
      </c>
      <c r="B49" s="13">
        <v>0</v>
      </c>
    </row>
    <row r="50" spans="1:2" x14ac:dyDescent="0.45">
      <c r="A50" s="13" t="s">
        <v>115</v>
      </c>
      <c r="B50" s="13">
        <v>0</v>
      </c>
    </row>
    <row r="51" spans="1:2" x14ac:dyDescent="0.45">
      <c r="A51" s="13" t="s">
        <v>116</v>
      </c>
      <c r="B51" s="13">
        <v>0</v>
      </c>
    </row>
    <row r="52" spans="1:2" x14ac:dyDescent="0.45">
      <c r="A52" s="13" t="s">
        <v>117</v>
      </c>
      <c r="B52" s="13">
        <v>5</v>
      </c>
    </row>
    <row r="53" spans="1:2" x14ac:dyDescent="0.45">
      <c r="A53" s="13" t="s">
        <v>118</v>
      </c>
      <c r="B53" s="13">
        <v>0</v>
      </c>
    </row>
    <row r="54" spans="1:2" x14ac:dyDescent="0.45">
      <c r="A54" s="13" t="s">
        <v>119</v>
      </c>
      <c r="B54" s="13">
        <v>0</v>
      </c>
    </row>
    <row r="55" spans="1:2" x14ac:dyDescent="0.45">
      <c r="A55" s="13" t="s">
        <v>120</v>
      </c>
      <c r="B55" s="13">
        <v>0</v>
      </c>
    </row>
    <row r="56" spans="1:2" x14ac:dyDescent="0.45">
      <c r="A56" s="13" t="s">
        <v>121</v>
      </c>
      <c r="B56" s="13">
        <v>4</v>
      </c>
    </row>
    <row r="57" spans="1:2" x14ac:dyDescent="0.45">
      <c r="A57" s="13" t="s">
        <v>122</v>
      </c>
      <c r="B57" s="13">
        <v>1</v>
      </c>
    </row>
    <row r="58" spans="1:2" x14ac:dyDescent="0.45">
      <c r="A58" s="13" t="s">
        <v>123</v>
      </c>
      <c r="B58" s="13">
        <v>0</v>
      </c>
    </row>
    <row r="59" spans="1:2" x14ac:dyDescent="0.45">
      <c r="A59" s="13" t="s">
        <v>124</v>
      </c>
      <c r="B59" s="13">
        <v>0</v>
      </c>
    </row>
    <row r="60" spans="1:2" x14ac:dyDescent="0.45">
      <c r="A60" s="13" t="s">
        <v>125</v>
      </c>
      <c r="B60" s="13">
        <v>0</v>
      </c>
    </row>
    <row r="61" spans="1:2" x14ac:dyDescent="0.45">
      <c r="A61" s="13" t="s">
        <v>126</v>
      </c>
      <c r="B61" s="13">
        <v>0</v>
      </c>
    </row>
    <row r="62" spans="1:2" x14ac:dyDescent="0.45">
      <c r="A62" s="13" t="s">
        <v>127</v>
      </c>
      <c r="B62" s="13">
        <v>0</v>
      </c>
    </row>
    <row r="63" spans="1:2" x14ac:dyDescent="0.45">
      <c r="A63" s="13" t="s">
        <v>128</v>
      </c>
      <c r="B63" s="13">
        <v>0</v>
      </c>
    </row>
    <row r="64" spans="1:2" x14ac:dyDescent="0.45">
      <c r="A64" s="13" t="s">
        <v>129</v>
      </c>
      <c r="B64" s="13">
        <v>0</v>
      </c>
    </row>
    <row r="65" spans="1:2" x14ac:dyDescent="0.45">
      <c r="A65" s="13" t="s">
        <v>130</v>
      </c>
      <c r="B65" s="13">
        <v>0</v>
      </c>
    </row>
    <row r="66" spans="1:2" x14ac:dyDescent="0.45">
      <c r="A66" s="13" t="s">
        <v>131</v>
      </c>
      <c r="B66" s="13">
        <v>0</v>
      </c>
    </row>
    <row r="67" spans="1:2" x14ac:dyDescent="0.45">
      <c r="A67" s="13" t="s">
        <v>132</v>
      </c>
      <c r="B67" s="13">
        <v>0</v>
      </c>
    </row>
    <row r="68" spans="1:2" x14ac:dyDescent="0.45">
      <c r="A68" s="13" t="s">
        <v>133</v>
      </c>
      <c r="B68" s="13">
        <v>1</v>
      </c>
    </row>
    <row r="69" spans="1:2" x14ac:dyDescent="0.45">
      <c r="A69" s="13" t="s">
        <v>134</v>
      </c>
      <c r="B69" s="13">
        <v>1</v>
      </c>
    </row>
    <row r="70" spans="1:2" x14ac:dyDescent="0.45">
      <c r="A70" s="13" t="s">
        <v>135</v>
      </c>
      <c r="B70" s="13">
        <v>0</v>
      </c>
    </row>
    <row r="71" spans="1:2" x14ac:dyDescent="0.45">
      <c r="A71" s="13" t="s">
        <v>136</v>
      </c>
      <c r="B71" s="13">
        <v>0</v>
      </c>
    </row>
    <row r="72" spans="1:2" x14ac:dyDescent="0.45">
      <c r="A72" s="13" t="s">
        <v>137</v>
      </c>
      <c r="B72" s="13">
        <v>0</v>
      </c>
    </row>
    <row r="73" spans="1:2" x14ac:dyDescent="0.45">
      <c r="A73" s="13" t="s">
        <v>138</v>
      </c>
      <c r="B73" s="13">
        <v>0</v>
      </c>
    </row>
    <row r="74" spans="1:2" x14ac:dyDescent="0.45">
      <c r="A74" s="13" t="s">
        <v>139</v>
      </c>
      <c r="B74" s="13">
        <v>0</v>
      </c>
    </row>
    <row r="75" spans="1:2" x14ac:dyDescent="0.45">
      <c r="A75" s="13" t="s">
        <v>140</v>
      </c>
      <c r="B75" s="13">
        <v>0</v>
      </c>
    </row>
    <row r="76" spans="1:2" x14ac:dyDescent="0.45">
      <c r="A76" s="13" t="s">
        <v>141</v>
      </c>
      <c r="B76" s="13">
        <v>0</v>
      </c>
    </row>
    <row r="77" spans="1:2" s="113" customFormat="1" x14ac:dyDescent="0.45">
      <c r="A77" s="113" t="s">
        <v>437</v>
      </c>
    </row>
  </sheetData>
  <mergeCells count="3">
    <mergeCell ref="A77:XFD77"/>
    <mergeCell ref="A1:XFD1"/>
    <mergeCell ref="A2:XFD2"/>
  </mergeCells>
  <hyperlinks>
    <hyperlink ref="A2" location="'Table of Contents'!A1" display="Return to Table of Contents" xr:uid="{943743C4-3215-406A-9867-3F548521F25A}"/>
  </hyperlinks>
  <pageMargins left="0.7" right="0.7" top="0.75" bottom="0.75" header="0.3" footer="0.3"/>
  <pageSetup orientation="portrait" verticalDpi="597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80D5-6DCE-4C5A-873A-9EC9C328BCF4}">
  <dimension ref="A1:F46"/>
  <sheetViews>
    <sheetView workbookViewId="0">
      <selection sqref="A1:XFD1"/>
    </sheetView>
  </sheetViews>
  <sheetFormatPr defaultColWidth="0" defaultRowHeight="12.6" zeroHeight="1" x14ac:dyDescent="0.45"/>
  <cols>
    <col min="1" max="1" width="118.703125" style="13" bestFit="1" customWidth="1"/>
    <col min="2" max="3" width="34" style="13" bestFit="1" customWidth="1"/>
    <col min="4" max="4" width="36.1171875" style="13" bestFit="1" customWidth="1"/>
    <col min="5" max="6" width="0" style="13" hidden="1" customWidth="1"/>
    <col min="7" max="16384" width="8.87890625" style="13" hidden="1"/>
  </cols>
  <sheetData>
    <row r="1" spans="1:4" s="111" customFormat="1" ht="13.8" x14ac:dyDescent="0.45">
      <c r="A1" s="111" t="s">
        <v>4</v>
      </c>
    </row>
    <row r="2" spans="1:4" s="115" customFormat="1" x14ac:dyDescent="0.45">
      <c r="A2" s="115" t="s">
        <v>16</v>
      </c>
    </row>
    <row r="3" spans="1:4" x14ac:dyDescent="0.45">
      <c r="A3" s="13" t="s">
        <v>17</v>
      </c>
      <c r="B3" s="13" t="s">
        <v>18</v>
      </c>
      <c r="C3" s="13" t="s">
        <v>20</v>
      </c>
      <c r="D3" s="13" t="s">
        <v>22</v>
      </c>
    </row>
    <row r="4" spans="1:4" x14ac:dyDescent="0.45">
      <c r="A4" s="13" t="s">
        <v>142</v>
      </c>
      <c r="B4" s="13">
        <v>204</v>
      </c>
      <c r="C4" s="13">
        <v>108</v>
      </c>
      <c r="D4" s="13">
        <v>96</v>
      </c>
    </row>
    <row r="5" spans="1:4" x14ac:dyDescent="0.45">
      <c r="A5" s="13" t="s">
        <v>143</v>
      </c>
      <c r="B5" s="15">
        <v>0.63700000000000001</v>
      </c>
      <c r="C5" s="15">
        <v>0.63</v>
      </c>
      <c r="D5" s="15">
        <v>0.64600000000000002</v>
      </c>
    </row>
    <row r="6" spans="1:4" x14ac:dyDescent="0.45">
      <c r="A6" s="13" t="s">
        <v>144</v>
      </c>
      <c r="B6" s="15">
        <v>4.9000000000000002E-2</v>
      </c>
      <c r="C6" s="15">
        <v>9.2999999999999999E-2</v>
      </c>
      <c r="D6" s="15">
        <v>0</v>
      </c>
    </row>
    <row r="7" spans="1:4" x14ac:dyDescent="0.45">
      <c r="A7" s="13" t="s">
        <v>145</v>
      </c>
      <c r="B7" s="15">
        <v>0.314</v>
      </c>
      <c r="C7" s="15">
        <v>0.27800000000000002</v>
      </c>
      <c r="D7" s="15">
        <v>0.35399999999999998</v>
      </c>
    </row>
    <row r="8" spans="1:4" x14ac:dyDescent="0.45">
      <c r="A8" s="13" t="s">
        <v>146</v>
      </c>
      <c r="B8" s="15">
        <v>0</v>
      </c>
      <c r="C8" s="15">
        <v>0</v>
      </c>
      <c r="D8" s="15">
        <v>0</v>
      </c>
    </row>
    <row r="9" spans="1:4" x14ac:dyDescent="0.45">
      <c r="A9" s="13" t="s">
        <v>147</v>
      </c>
      <c r="B9" s="14">
        <v>1717</v>
      </c>
      <c r="C9" s="13">
        <v>907</v>
      </c>
      <c r="D9" s="13">
        <v>810</v>
      </c>
    </row>
    <row r="10" spans="1:4" x14ac:dyDescent="0.45">
      <c r="A10" s="13" t="s">
        <v>148</v>
      </c>
      <c r="B10" s="15">
        <v>0.106</v>
      </c>
      <c r="C10" s="15">
        <v>9.1999999999999998E-2</v>
      </c>
      <c r="D10" s="15">
        <v>0.122</v>
      </c>
    </row>
    <row r="11" spans="1:4" x14ac:dyDescent="0.45">
      <c r="A11" s="13" t="s">
        <v>149</v>
      </c>
      <c r="B11" s="15">
        <v>7.2999999999999995E-2</v>
      </c>
      <c r="C11" s="15">
        <v>8.2000000000000003E-2</v>
      </c>
      <c r="D11" s="15">
        <v>6.4000000000000001E-2</v>
      </c>
    </row>
    <row r="12" spans="1:4" x14ac:dyDescent="0.45">
      <c r="A12" s="13" t="s">
        <v>144</v>
      </c>
      <c r="B12" s="15">
        <v>0.27400000000000002</v>
      </c>
      <c r="C12" s="15">
        <v>0.28100000000000003</v>
      </c>
      <c r="D12" s="15">
        <v>0.26700000000000002</v>
      </c>
    </row>
    <row r="13" spans="1:4" x14ac:dyDescent="0.45">
      <c r="A13" s="13" t="s">
        <v>150</v>
      </c>
      <c r="B13" s="15">
        <v>0.20899999999999999</v>
      </c>
      <c r="C13" s="15">
        <v>0.193</v>
      </c>
      <c r="D13" s="15">
        <v>0.22600000000000001</v>
      </c>
    </row>
    <row r="14" spans="1:4" x14ac:dyDescent="0.45">
      <c r="A14" s="13" t="s">
        <v>151</v>
      </c>
      <c r="B14" s="15">
        <v>3.1E-2</v>
      </c>
      <c r="C14" s="15">
        <v>2.3E-2</v>
      </c>
      <c r="D14" s="15">
        <v>4.1000000000000002E-2</v>
      </c>
    </row>
    <row r="15" spans="1:4" x14ac:dyDescent="0.45">
      <c r="A15" s="13" t="s">
        <v>152</v>
      </c>
      <c r="B15" s="15">
        <v>0.193</v>
      </c>
      <c r="C15" s="15">
        <v>0.24299999999999999</v>
      </c>
      <c r="D15" s="15">
        <v>0.13700000000000001</v>
      </c>
    </row>
    <row r="16" spans="1:4" x14ac:dyDescent="0.45">
      <c r="A16" s="13" t="s">
        <v>153</v>
      </c>
      <c r="B16" s="15">
        <v>0.114</v>
      </c>
      <c r="C16" s="15">
        <v>8.6999999999999994E-2</v>
      </c>
      <c r="D16" s="15">
        <v>0.14299999999999999</v>
      </c>
    </row>
    <row r="17" spans="1:4" x14ac:dyDescent="0.45">
      <c r="A17" s="13" t="s">
        <v>154</v>
      </c>
      <c r="B17" s="15">
        <v>0.82099999999999995</v>
      </c>
      <c r="C17" s="15">
        <v>0.82699999999999996</v>
      </c>
      <c r="D17" s="15">
        <v>0.81399999999999995</v>
      </c>
    </row>
    <row r="18" spans="1:4" x14ac:dyDescent="0.45">
      <c r="A18" s="13" t="s">
        <v>155</v>
      </c>
      <c r="B18" s="15">
        <v>0.30599999999999999</v>
      </c>
      <c r="C18" s="15">
        <v>0.33</v>
      </c>
      <c r="D18" s="15">
        <v>0.28000000000000003</v>
      </c>
    </row>
    <row r="19" spans="1:4" x14ac:dyDescent="0.45">
      <c r="A19" s="13" t="s">
        <v>156</v>
      </c>
      <c r="B19" s="13">
        <v>110</v>
      </c>
      <c r="C19" s="13">
        <v>65</v>
      </c>
      <c r="D19" s="13">
        <v>45</v>
      </c>
    </row>
    <row r="20" spans="1:4" x14ac:dyDescent="0.45">
      <c r="A20" s="13" t="s">
        <v>157</v>
      </c>
      <c r="B20" s="15">
        <v>0.81799999999999995</v>
      </c>
      <c r="C20" s="15">
        <v>0.69199999999999995</v>
      </c>
      <c r="D20" s="15">
        <v>1</v>
      </c>
    </row>
    <row r="21" spans="1:4" x14ac:dyDescent="0.45">
      <c r="A21" s="13" t="s">
        <v>146</v>
      </c>
      <c r="B21" s="15">
        <v>6.4000000000000001E-2</v>
      </c>
      <c r="C21" s="15">
        <v>7.6999999999999999E-2</v>
      </c>
      <c r="D21" s="15">
        <v>4.3999999999999997E-2</v>
      </c>
    </row>
    <row r="22" spans="1:4" x14ac:dyDescent="0.45">
      <c r="A22" s="13" t="s">
        <v>158</v>
      </c>
      <c r="B22" s="13">
        <v>245</v>
      </c>
      <c r="C22" s="13">
        <v>88</v>
      </c>
      <c r="D22" s="13">
        <v>157</v>
      </c>
    </row>
    <row r="23" spans="1:4" x14ac:dyDescent="0.45">
      <c r="A23" s="13" t="s">
        <v>157</v>
      </c>
      <c r="B23" s="15">
        <v>0.84099999999999997</v>
      </c>
      <c r="C23" s="15">
        <v>0.94299999999999995</v>
      </c>
      <c r="D23" s="15">
        <v>0.78300000000000003</v>
      </c>
    </row>
    <row r="24" spans="1:4" x14ac:dyDescent="0.45">
      <c r="A24" s="13" t="s">
        <v>146</v>
      </c>
      <c r="B24" s="15">
        <v>0.18</v>
      </c>
      <c r="C24" s="15">
        <v>0.20499999999999999</v>
      </c>
      <c r="D24" s="15">
        <v>0.16600000000000001</v>
      </c>
    </row>
    <row r="25" spans="1:4" x14ac:dyDescent="0.45">
      <c r="A25" s="13" t="s">
        <v>159</v>
      </c>
      <c r="B25" s="13">
        <v>722</v>
      </c>
      <c r="C25" s="13">
        <v>353</v>
      </c>
      <c r="D25" s="13">
        <v>369</v>
      </c>
    </row>
    <row r="26" spans="1:4" x14ac:dyDescent="0.45">
      <c r="A26" s="13" t="s">
        <v>157</v>
      </c>
      <c r="B26" s="15">
        <v>0.79500000000000004</v>
      </c>
      <c r="C26" s="15">
        <v>0.77100000000000002</v>
      </c>
      <c r="D26" s="15">
        <v>0.81799999999999995</v>
      </c>
    </row>
    <row r="27" spans="1:4" x14ac:dyDescent="0.45">
      <c r="A27" s="13" t="s">
        <v>146</v>
      </c>
      <c r="B27" s="15">
        <v>0.34300000000000003</v>
      </c>
      <c r="C27" s="15">
        <v>0.29199999999999998</v>
      </c>
      <c r="D27" s="15">
        <v>0.39300000000000002</v>
      </c>
    </row>
    <row r="28" spans="1:4" x14ac:dyDescent="0.45">
      <c r="A28" s="13" t="s">
        <v>160</v>
      </c>
      <c r="B28" s="13">
        <v>640</v>
      </c>
      <c r="C28" s="13">
        <v>401</v>
      </c>
      <c r="D28" s="13">
        <v>239</v>
      </c>
    </row>
    <row r="29" spans="1:4" x14ac:dyDescent="0.45">
      <c r="A29" s="13" t="s">
        <v>157</v>
      </c>
      <c r="B29" s="15">
        <v>0.84199999999999997</v>
      </c>
      <c r="C29" s="15">
        <v>0.873</v>
      </c>
      <c r="D29" s="15">
        <v>0.79100000000000004</v>
      </c>
    </row>
    <row r="30" spans="1:4" x14ac:dyDescent="0.45">
      <c r="A30" s="13" t="s">
        <v>146</v>
      </c>
      <c r="B30" s="15">
        <v>0.35499999999999998</v>
      </c>
      <c r="C30" s="15">
        <v>0.43099999999999999</v>
      </c>
      <c r="D30" s="15">
        <v>0.22600000000000001</v>
      </c>
    </row>
    <row r="31" spans="1:4" s="108" customFormat="1" x14ac:dyDescent="0.45">
      <c r="A31" s="108" t="s">
        <v>161</v>
      </c>
    </row>
    <row r="32" spans="1:4" x14ac:dyDescent="0.45">
      <c r="A32" s="13" t="s">
        <v>162</v>
      </c>
      <c r="B32" s="15">
        <v>3.9E-2</v>
      </c>
      <c r="C32" s="15">
        <v>2.5000000000000001E-2</v>
      </c>
      <c r="D32" s="15">
        <v>5.2999999999999999E-2</v>
      </c>
    </row>
    <row r="33" spans="1:4" x14ac:dyDescent="0.45">
      <c r="A33" s="13" t="s">
        <v>163</v>
      </c>
      <c r="B33" s="15">
        <v>1.4999999999999999E-2</v>
      </c>
      <c r="C33" s="15">
        <v>8.0000000000000002E-3</v>
      </c>
      <c r="D33" s="15">
        <v>2.3E-2</v>
      </c>
    </row>
    <row r="34" spans="1:4" x14ac:dyDescent="0.45">
      <c r="A34" s="13" t="s">
        <v>164</v>
      </c>
      <c r="B34" s="15">
        <v>4.9000000000000002E-2</v>
      </c>
      <c r="C34" s="15">
        <v>4.1000000000000002E-2</v>
      </c>
      <c r="D34" s="15">
        <v>5.6000000000000001E-2</v>
      </c>
    </row>
    <row r="35" spans="1:4" x14ac:dyDescent="0.45">
      <c r="A35" s="13" t="s">
        <v>165</v>
      </c>
      <c r="B35" s="15">
        <v>4.5999999999999999E-2</v>
      </c>
      <c r="C35" s="15">
        <v>0</v>
      </c>
      <c r="D35" s="15">
        <v>0.106</v>
      </c>
    </row>
    <row r="36" spans="1:4" s="108" customFormat="1" x14ac:dyDescent="0.45">
      <c r="A36" s="108" t="s">
        <v>166</v>
      </c>
    </row>
    <row r="37" spans="1:4" x14ac:dyDescent="0.45">
      <c r="A37" s="13" t="s">
        <v>167</v>
      </c>
      <c r="B37" s="14">
        <v>25821</v>
      </c>
      <c r="C37" s="14">
        <v>27025</v>
      </c>
      <c r="D37" s="14">
        <v>21000</v>
      </c>
    </row>
    <row r="38" spans="1:4" x14ac:dyDescent="0.45">
      <c r="A38" s="13" t="s">
        <v>162</v>
      </c>
      <c r="B38" s="14">
        <v>25691</v>
      </c>
      <c r="C38" s="14">
        <v>25709</v>
      </c>
      <c r="D38" s="14">
        <v>25556</v>
      </c>
    </row>
    <row r="39" spans="1:4" x14ac:dyDescent="0.45">
      <c r="A39" s="13" t="s">
        <v>163</v>
      </c>
      <c r="B39" s="14">
        <v>21250</v>
      </c>
      <c r="C39" s="14">
        <v>30488</v>
      </c>
      <c r="D39" s="14">
        <v>15089</v>
      </c>
    </row>
    <row r="40" spans="1:4" x14ac:dyDescent="0.45">
      <c r="A40" s="13" t="s">
        <v>164</v>
      </c>
      <c r="B40" s="14">
        <v>26694</v>
      </c>
      <c r="C40" s="14">
        <v>31750</v>
      </c>
      <c r="D40" s="14">
        <v>25650</v>
      </c>
    </row>
    <row r="41" spans="1:4" x14ac:dyDescent="0.45">
      <c r="A41" s="13" t="s">
        <v>168</v>
      </c>
      <c r="B41" s="14">
        <v>24967</v>
      </c>
      <c r="C41" s="14">
        <v>26000</v>
      </c>
      <c r="D41" s="14">
        <v>13750</v>
      </c>
    </row>
    <row r="42" spans="1:4" x14ac:dyDescent="0.45">
      <c r="A42" s="13" t="s">
        <v>169</v>
      </c>
      <c r="B42" s="14">
        <v>65750</v>
      </c>
      <c r="C42" s="14">
        <v>75288</v>
      </c>
      <c r="D42" s="14">
        <v>50865</v>
      </c>
    </row>
    <row r="43" spans="1:4" s="108" customFormat="1" x14ac:dyDescent="0.45">
      <c r="A43" s="108" t="s">
        <v>170</v>
      </c>
    </row>
    <row r="44" spans="1:4" x14ac:dyDescent="0.45">
      <c r="A44" s="13" t="s">
        <v>171</v>
      </c>
      <c r="B44" s="15">
        <v>2.1000000000000001E-2</v>
      </c>
      <c r="C44" s="13" t="s">
        <v>25</v>
      </c>
      <c r="D44" s="13" t="s">
        <v>25</v>
      </c>
    </row>
    <row r="45" spans="1:4" s="109" customFormat="1" ht="12.6" customHeight="1" x14ac:dyDescent="0.4">
      <c r="A45" s="109" t="s">
        <v>172</v>
      </c>
    </row>
    <row r="46" spans="1:4" s="113" customFormat="1" x14ac:dyDescent="0.45">
      <c r="A46" s="113" t="s">
        <v>437</v>
      </c>
    </row>
  </sheetData>
  <mergeCells count="7">
    <mergeCell ref="A1:XFD1"/>
    <mergeCell ref="A2:XFD2"/>
    <mergeCell ref="A45:XFD45"/>
    <mergeCell ref="A46:XFD46"/>
    <mergeCell ref="A31:XFD31"/>
    <mergeCell ref="A36:XFD36"/>
    <mergeCell ref="A43:XFD43"/>
  </mergeCells>
  <hyperlinks>
    <hyperlink ref="A2" location="'Table of Contents'!A1" display="Return to Table of Contents" xr:uid="{60FE1785-C021-4C46-A1B9-E443F9141663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BB1B3-B2CB-45B7-B812-BD03FCD70957}">
  <dimension ref="A1:G73"/>
  <sheetViews>
    <sheetView workbookViewId="0">
      <selection sqref="A1:XFD1"/>
    </sheetView>
  </sheetViews>
  <sheetFormatPr defaultColWidth="0" defaultRowHeight="12.6" zeroHeight="1" x14ac:dyDescent="0.45"/>
  <cols>
    <col min="1" max="1" width="118.703125" style="13" bestFit="1" customWidth="1"/>
    <col min="2" max="2" width="34" style="13" bestFit="1" customWidth="1"/>
    <col min="3" max="3" width="36.41015625" style="13" bestFit="1" customWidth="1"/>
    <col min="4" max="4" width="34" style="13" bestFit="1" customWidth="1"/>
    <col min="5" max="5" width="40.703125" style="13" bestFit="1" customWidth="1"/>
    <col min="6" max="6" width="36.1171875" style="13" bestFit="1" customWidth="1"/>
    <col min="7" max="7" width="43" style="13" bestFit="1" customWidth="1"/>
    <col min="8" max="16384" width="8.87890625" style="13" hidden="1"/>
  </cols>
  <sheetData>
    <row r="1" spans="1:7" s="111" customFormat="1" ht="13.8" x14ac:dyDescent="0.45">
      <c r="A1" s="111" t="s">
        <v>5</v>
      </c>
    </row>
    <row r="2" spans="1:7" s="115" customFormat="1" x14ac:dyDescent="0.45">
      <c r="A2" s="115" t="s">
        <v>16</v>
      </c>
    </row>
    <row r="3" spans="1:7" x14ac:dyDescent="0.45">
      <c r="A3" s="13" t="s">
        <v>17</v>
      </c>
      <c r="B3" s="13" t="s">
        <v>18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</row>
    <row r="4" spans="1:7" s="108" customFormat="1" x14ac:dyDescent="0.45">
      <c r="A4" s="108" t="s">
        <v>173</v>
      </c>
    </row>
    <row r="5" spans="1:7" x14ac:dyDescent="0.45">
      <c r="A5" s="13" t="s">
        <v>174</v>
      </c>
      <c r="B5" s="13">
        <v>43</v>
      </c>
      <c r="C5" s="13" t="s">
        <v>25</v>
      </c>
      <c r="D5" s="13">
        <v>43</v>
      </c>
      <c r="E5" s="13" t="s">
        <v>25</v>
      </c>
      <c r="F5" s="13">
        <v>0</v>
      </c>
      <c r="G5" s="13" t="s">
        <v>25</v>
      </c>
    </row>
    <row r="6" spans="1:7" x14ac:dyDescent="0.45">
      <c r="A6" s="13" t="s">
        <v>175</v>
      </c>
      <c r="B6" s="13">
        <v>0</v>
      </c>
      <c r="C6" s="15">
        <v>0</v>
      </c>
      <c r="D6" s="13">
        <v>0</v>
      </c>
      <c r="E6" s="15">
        <v>0</v>
      </c>
      <c r="F6" s="13">
        <v>0</v>
      </c>
      <c r="G6" s="13" t="s">
        <v>176</v>
      </c>
    </row>
    <row r="7" spans="1:7" x14ac:dyDescent="0.45">
      <c r="A7" s="13" t="s">
        <v>177</v>
      </c>
      <c r="B7" s="13">
        <v>0</v>
      </c>
      <c r="C7" s="15">
        <v>0</v>
      </c>
      <c r="D7" s="13">
        <v>0</v>
      </c>
      <c r="E7" s="15">
        <v>0</v>
      </c>
      <c r="F7" s="13">
        <v>0</v>
      </c>
      <c r="G7" s="13" t="s">
        <v>176</v>
      </c>
    </row>
    <row r="8" spans="1:7" x14ac:dyDescent="0.45">
      <c r="A8" s="13" t="s">
        <v>178</v>
      </c>
      <c r="B8" s="13">
        <v>43</v>
      </c>
      <c r="C8" s="15">
        <v>1</v>
      </c>
      <c r="D8" s="13">
        <v>43</v>
      </c>
      <c r="E8" s="15">
        <v>1</v>
      </c>
      <c r="F8" s="13">
        <v>0</v>
      </c>
      <c r="G8" s="13" t="s">
        <v>176</v>
      </c>
    </row>
    <row r="9" spans="1:7" x14ac:dyDescent="0.45">
      <c r="A9" s="13" t="s">
        <v>179</v>
      </c>
      <c r="B9" s="13">
        <v>0</v>
      </c>
      <c r="C9" s="15">
        <v>0</v>
      </c>
      <c r="D9" s="13">
        <v>0</v>
      </c>
      <c r="E9" s="15">
        <v>0</v>
      </c>
      <c r="F9" s="13">
        <v>0</v>
      </c>
      <c r="G9" s="13" t="s">
        <v>176</v>
      </c>
    </row>
    <row r="10" spans="1:7" x14ac:dyDescent="0.45">
      <c r="A10" s="13" t="s">
        <v>180</v>
      </c>
      <c r="B10" s="14">
        <v>1403</v>
      </c>
      <c r="C10" s="13" t="s">
        <v>25</v>
      </c>
      <c r="D10" s="13">
        <v>777</v>
      </c>
      <c r="E10" s="13" t="s">
        <v>25</v>
      </c>
      <c r="F10" s="13">
        <v>626</v>
      </c>
      <c r="G10" s="13" t="s">
        <v>25</v>
      </c>
    </row>
    <row r="11" spans="1:7" x14ac:dyDescent="0.45">
      <c r="A11" s="13" t="s">
        <v>181</v>
      </c>
      <c r="B11" s="13">
        <v>152</v>
      </c>
      <c r="C11" s="15">
        <v>0.108</v>
      </c>
      <c r="D11" s="13">
        <v>102</v>
      </c>
      <c r="E11" s="15">
        <v>0.13100000000000001</v>
      </c>
      <c r="F11" s="13">
        <v>50</v>
      </c>
      <c r="G11" s="15">
        <v>0.08</v>
      </c>
    </row>
    <row r="12" spans="1:7" x14ac:dyDescent="0.45">
      <c r="A12" s="13" t="s">
        <v>182</v>
      </c>
      <c r="B12" s="13">
        <v>35</v>
      </c>
      <c r="C12" s="15">
        <v>2.5000000000000001E-2</v>
      </c>
      <c r="D12" s="13">
        <v>35</v>
      </c>
      <c r="E12" s="15">
        <v>4.4999999999999998E-2</v>
      </c>
      <c r="F12" s="13">
        <v>0</v>
      </c>
      <c r="G12" s="15">
        <v>0</v>
      </c>
    </row>
    <row r="13" spans="1:7" x14ac:dyDescent="0.45">
      <c r="A13" s="13" t="s">
        <v>177</v>
      </c>
      <c r="B13" s="13">
        <v>191</v>
      </c>
      <c r="C13" s="15">
        <v>0.13600000000000001</v>
      </c>
      <c r="D13" s="13">
        <v>107</v>
      </c>
      <c r="E13" s="15">
        <v>0.13800000000000001</v>
      </c>
      <c r="F13" s="13">
        <v>84</v>
      </c>
      <c r="G13" s="15">
        <v>0.13400000000000001</v>
      </c>
    </row>
    <row r="14" spans="1:7" x14ac:dyDescent="0.45">
      <c r="A14" s="13" t="s">
        <v>183</v>
      </c>
      <c r="B14" s="13">
        <v>505</v>
      </c>
      <c r="C14" s="15">
        <v>0.36</v>
      </c>
      <c r="D14" s="13">
        <v>249</v>
      </c>
      <c r="E14" s="15">
        <v>0.32</v>
      </c>
      <c r="F14" s="13">
        <v>256</v>
      </c>
      <c r="G14" s="15">
        <v>0.40899999999999997</v>
      </c>
    </row>
    <row r="15" spans="1:7" x14ac:dyDescent="0.45">
      <c r="A15" s="13" t="s">
        <v>184</v>
      </c>
      <c r="B15" s="13">
        <v>93</v>
      </c>
      <c r="C15" s="15">
        <v>6.6000000000000003E-2</v>
      </c>
      <c r="D15" s="13">
        <v>30</v>
      </c>
      <c r="E15" s="15">
        <v>3.9E-2</v>
      </c>
      <c r="F15" s="13">
        <v>63</v>
      </c>
      <c r="G15" s="15">
        <v>0.10100000000000001</v>
      </c>
    </row>
    <row r="16" spans="1:7" x14ac:dyDescent="0.45">
      <c r="A16" s="13" t="s">
        <v>185</v>
      </c>
      <c r="B16" s="13">
        <v>265</v>
      </c>
      <c r="C16" s="15">
        <v>0.189</v>
      </c>
      <c r="D16" s="13">
        <v>132</v>
      </c>
      <c r="E16" s="15">
        <v>0.17</v>
      </c>
      <c r="F16" s="13">
        <v>133</v>
      </c>
      <c r="G16" s="15">
        <v>0.21199999999999999</v>
      </c>
    </row>
    <row r="17" spans="1:7" x14ac:dyDescent="0.45">
      <c r="A17" s="13" t="s">
        <v>186</v>
      </c>
      <c r="B17" s="13">
        <v>162</v>
      </c>
      <c r="C17" s="15">
        <v>0.115</v>
      </c>
      <c r="D17" s="13">
        <v>122</v>
      </c>
      <c r="E17" s="15">
        <v>0.157</v>
      </c>
      <c r="F17" s="13">
        <v>40</v>
      </c>
      <c r="G17" s="15">
        <v>6.4000000000000001E-2</v>
      </c>
    </row>
    <row r="18" spans="1:7" x14ac:dyDescent="0.45">
      <c r="A18" s="13" t="s">
        <v>187</v>
      </c>
      <c r="B18" s="14">
        <v>1216</v>
      </c>
      <c r="C18" s="15">
        <v>0.86699999999999999</v>
      </c>
      <c r="D18" s="13">
        <v>640</v>
      </c>
      <c r="E18" s="15">
        <v>0.82399999999999995</v>
      </c>
      <c r="F18" s="13">
        <v>576</v>
      </c>
      <c r="G18" s="15">
        <v>0.92</v>
      </c>
    </row>
    <row r="19" spans="1:7" x14ac:dyDescent="0.45">
      <c r="A19" s="13" t="s">
        <v>179</v>
      </c>
      <c r="B19" s="13">
        <v>427</v>
      </c>
      <c r="C19" s="15">
        <v>0.30399999999999999</v>
      </c>
      <c r="D19" s="13">
        <v>254</v>
      </c>
      <c r="E19" s="15">
        <v>0.32700000000000001</v>
      </c>
      <c r="F19" s="13">
        <v>173</v>
      </c>
      <c r="G19" s="15">
        <v>0.27600000000000002</v>
      </c>
    </row>
    <row r="20" spans="1:7" x14ac:dyDescent="0.45">
      <c r="A20" s="13" t="s">
        <v>188</v>
      </c>
      <c r="B20" s="13">
        <v>35</v>
      </c>
      <c r="C20" s="13" t="s">
        <v>25</v>
      </c>
      <c r="D20" s="13">
        <v>12</v>
      </c>
      <c r="E20" s="13" t="s">
        <v>25</v>
      </c>
      <c r="F20" s="13">
        <v>23</v>
      </c>
      <c r="G20" s="13" t="s">
        <v>25</v>
      </c>
    </row>
    <row r="21" spans="1:7" x14ac:dyDescent="0.45">
      <c r="A21" s="13" t="s">
        <v>187</v>
      </c>
      <c r="B21" s="13">
        <v>35</v>
      </c>
      <c r="C21" s="15">
        <v>1</v>
      </c>
      <c r="D21" s="13">
        <v>12</v>
      </c>
      <c r="E21" s="15">
        <v>1</v>
      </c>
      <c r="F21" s="13">
        <v>23</v>
      </c>
      <c r="G21" s="15">
        <v>1</v>
      </c>
    </row>
    <row r="22" spans="1:7" x14ac:dyDescent="0.45">
      <c r="A22" s="13" t="s">
        <v>179</v>
      </c>
      <c r="B22" s="13">
        <v>15</v>
      </c>
      <c r="C22" s="15">
        <v>0.42899999999999999</v>
      </c>
      <c r="D22" s="13">
        <v>0</v>
      </c>
      <c r="E22" s="15">
        <v>0</v>
      </c>
      <c r="F22" s="13">
        <v>15</v>
      </c>
      <c r="G22" s="15">
        <v>0.65200000000000002</v>
      </c>
    </row>
    <row r="23" spans="1:7" x14ac:dyDescent="0.45">
      <c r="A23" s="13" t="s">
        <v>189</v>
      </c>
      <c r="B23" s="13">
        <v>132</v>
      </c>
      <c r="C23" s="13" t="s">
        <v>25</v>
      </c>
      <c r="D23" s="13">
        <v>37</v>
      </c>
      <c r="E23" s="13" t="s">
        <v>25</v>
      </c>
      <c r="F23" s="13">
        <v>95</v>
      </c>
      <c r="G23" s="13" t="s">
        <v>25</v>
      </c>
    </row>
    <row r="24" spans="1:7" x14ac:dyDescent="0.45">
      <c r="A24" s="13" t="s">
        <v>187</v>
      </c>
      <c r="B24" s="13">
        <v>101</v>
      </c>
      <c r="C24" s="15">
        <v>0.76500000000000001</v>
      </c>
      <c r="D24" s="13">
        <v>37</v>
      </c>
      <c r="E24" s="15">
        <v>1</v>
      </c>
      <c r="F24" s="13">
        <v>64</v>
      </c>
      <c r="G24" s="15">
        <v>0.67400000000000004</v>
      </c>
    </row>
    <row r="25" spans="1:7" x14ac:dyDescent="0.45">
      <c r="A25" s="13" t="s">
        <v>179</v>
      </c>
      <c r="B25" s="13">
        <v>23</v>
      </c>
      <c r="C25" s="15">
        <v>0.17399999999999999</v>
      </c>
      <c r="D25" s="13">
        <v>15</v>
      </c>
      <c r="E25" s="15">
        <v>0.40500000000000003</v>
      </c>
      <c r="F25" s="13">
        <v>8</v>
      </c>
      <c r="G25" s="15">
        <v>8.4000000000000005E-2</v>
      </c>
    </row>
    <row r="26" spans="1:7" x14ac:dyDescent="0.45">
      <c r="A26" s="13" t="s">
        <v>190</v>
      </c>
      <c r="B26" s="13">
        <v>556</v>
      </c>
      <c r="C26" s="13" t="s">
        <v>25</v>
      </c>
      <c r="D26" s="13">
        <v>371</v>
      </c>
      <c r="E26" s="13" t="s">
        <v>25</v>
      </c>
      <c r="F26" s="13">
        <v>185</v>
      </c>
      <c r="G26" s="13" t="s">
        <v>25</v>
      </c>
    </row>
    <row r="27" spans="1:7" x14ac:dyDescent="0.45">
      <c r="A27" s="13" t="s">
        <v>187</v>
      </c>
      <c r="B27" s="13">
        <v>556</v>
      </c>
      <c r="C27" s="15">
        <v>1</v>
      </c>
      <c r="D27" s="13">
        <v>371</v>
      </c>
      <c r="E27" s="15">
        <v>1</v>
      </c>
      <c r="F27" s="13">
        <v>185</v>
      </c>
      <c r="G27" s="15">
        <v>1</v>
      </c>
    </row>
    <row r="28" spans="1:7" x14ac:dyDescent="0.45">
      <c r="A28" s="13" t="s">
        <v>179</v>
      </c>
      <c r="B28" s="13">
        <v>244</v>
      </c>
      <c r="C28" s="15">
        <v>0.439</v>
      </c>
      <c r="D28" s="13">
        <v>142</v>
      </c>
      <c r="E28" s="15">
        <v>0.38300000000000001</v>
      </c>
      <c r="F28" s="13">
        <v>102</v>
      </c>
      <c r="G28" s="15">
        <v>0.55100000000000005</v>
      </c>
    </row>
    <row r="29" spans="1:7" x14ac:dyDescent="0.45">
      <c r="A29" s="13" t="s">
        <v>191</v>
      </c>
      <c r="B29" s="13">
        <v>680</v>
      </c>
      <c r="C29" s="13" t="s">
        <v>25</v>
      </c>
      <c r="D29" s="13">
        <v>357</v>
      </c>
      <c r="E29" s="13" t="s">
        <v>25</v>
      </c>
      <c r="F29" s="13">
        <v>323</v>
      </c>
      <c r="G29" s="13" t="s">
        <v>25</v>
      </c>
    </row>
    <row r="30" spans="1:7" x14ac:dyDescent="0.45">
      <c r="A30" s="13" t="s">
        <v>187</v>
      </c>
      <c r="B30" s="13">
        <v>524</v>
      </c>
      <c r="C30" s="15">
        <v>0.77100000000000002</v>
      </c>
      <c r="D30" s="13">
        <v>220</v>
      </c>
      <c r="E30" s="15">
        <v>0.61599999999999999</v>
      </c>
      <c r="F30" s="13">
        <v>304</v>
      </c>
      <c r="G30" s="15">
        <v>0.94099999999999995</v>
      </c>
    </row>
    <row r="31" spans="1:7" x14ac:dyDescent="0.45">
      <c r="A31" s="13" t="s">
        <v>179</v>
      </c>
      <c r="B31" s="13">
        <v>145</v>
      </c>
      <c r="C31" s="15">
        <v>0.21299999999999999</v>
      </c>
      <c r="D31" s="13">
        <v>97</v>
      </c>
      <c r="E31" s="15">
        <v>0.27200000000000002</v>
      </c>
      <c r="F31" s="13">
        <v>48</v>
      </c>
      <c r="G31" s="15">
        <v>0.14899999999999999</v>
      </c>
    </row>
    <row r="32" spans="1:7" s="108" customFormat="1" x14ac:dyDescent="0.45">
      <c r="A32" s="108" t="s">
        <v>192</v>
      </c>
    </row>
    <row r="33" spans="1:7" x14ac:dyDescent="0.45">
      <c r="A33" s="13" t="s">
        <v>193</v>
      </c>
      <c r="B33" s="14">
        <v>1040</v>
      </c>
      <c r="C33" s="13" t="s">
        <v>25</v>
      </c>
      <c r="D33" s="13">
        <v>553</v>
      </c>
      <c r="E33" s="13" t="s">
        <v>25</v>
      </c>
      <c r="F33" s="13">
        <v>487</v>
      </c>
      <c r="G33" s="13" t="s">
        <v>25</v>
      </c>
    </row>
    <row r="34" spans="1:7" x14ac:dyDescent="0.45">
      <c r="A34" s="13" t="s">
        <v>187</v>
      </c>
      <c r="B34" s="14">
        <v>1016</v>
      </c>
      <c r="C34" s="15">
        <v>0.97699999999999998</v>
      </c>
      <c r="D34" s="13">
        <v>548</v>
      </c>
      <c r="E34" s="15">
        <v>0.99099999999999999</v>
      </c>
      <c r="F34" s="13">
        <v>468</v>
      </c>
      <c r="G34" s="15">
        <v>0.96099999999999997</v>
      </c>
    </row>
    <row r="35" spans="1:7" x14ac:dyDescent="0.45">
      <c r="A35" s="13" t="s">
        <v>179</v>
      </c>
      <c r="B35" s="13">
        <v>284</v>
      </c>
      <c r="C35" s="15">
        <v>0.27300000000000002</v>
      </c>
      <c r="D35" s="13">
        <v>170</v>
      </c>
      <c r="E35" s="15">
        <v>0.307</v>
      </c>
      <c r="F35" s="13">
        <v>114</v>
      </c>
      <c r="G35" s="15">
        <v>0.23400000000000001</v>
      </c>
    </row>
    <row r="36" spans="1:7" x14ac:dyDescent="0.45">
      <c r="A36" s="13" t="s">
        <v>194</v>
      </c>
      <c r="B36" s="13">
        <v>953</v>
      </c>
      <c r="C36" s="13" t="s">
        <v>25</v>
      </c>
      <c r="D36" s="13">
        <v>545</v>
      </c>
      <c r="E36" s="13" t="s">
        <v>25</v>
      </c>
      <c r="F36" s="13">
        <v>408</v>
      </c>
      <c r="G36" s="13" t="s">
        <v>25</v>
      </c>
    </row>
    <row r="37" spans="1:7" x14ac:dyDescent="0.45">
      <c r="A37" s="13" t="s">
        <v>187</v>
      </c>
      <c r="B37" s="13">
        <v>929</v>
      </c>
      <c r="C37" s="15">
        <v>0.97499999999999998</v>
      </c>
      <c r="D37" s="13">
        <v>540</v>
      </c>
      <c r="E37" s="15">
        <v>0.99099999999999999</v>
      </c>
      <c r="F37" s="13">
        <v>389</v>
      </c>
      <c r="G37" s="15">
        <v>0.95299999999999996</v>
      </c>
    </row>
    <row r="38" spans="1:7" x14ac:dyDescent="0.45">
      <c r="A38" s="13" t="s">
        <v>179</v>
      </c>
      <c r="B38" s="13">
        <v>284</v>
      </c>
      <c r="C38" s="15">
        <v>0.29799999999999999</v>
      </c>
      <c r="D38" s="13">
        <v>170</v>
      </c>
      <c r="E38" s="15">
        <v>0.312</v>
      </c>
      <c r="F38" s="13">
        <v>114</v>
      </c>
      <c r="G38" s="15">
        <v>0.27900000000000003</v>
      </c>
    </row>
    <row r="39" spans="1:7" x14ac:dyDescent="0.45">
      <c r="A39" s="13" t="s">
        <v>195</v>
      </c>
      <c r="B39" s="13">
        <v>0</v>
      </c>
      <c r="C39" s="13" t="s">
        <v>25</v>
      </c>
      <c r="D39" s="13">
        <v>0</v>
      </c>
      <c r="E39" s="13" t="s">
        <v>25</v>
      </c>
      <c r="F39" s="13">
        <v>0</v>
      </c>
      <c r="G39" s="13" t="s">
        <v>25</v>
      </c>
    </row>
    <row r="40" spans="1:7" x14ac:dyDescent="0.45">
      <c r="A40" s="13" t="s">
        <v>187</v>
      </c>
      <c r="B40" s="13">
        <v>0</v>
      </c>
      <c r="C40" s="13" t="s">
        <v>176</v>
      </c>
      <c r="D40" s="13">
        <v>0</v>
      </c>
      <c r="E40" s="13" t="s">
        <v>176</v>
      </c>
      <c r="F40" s="13">
        <v>0</v>
      </c>
      <c r="G40" s="13" t="s">
        <v>176</v>
      </c>
    </row>
    <row r="41" spans="1:7" x14ac:dyDescent="0.45">
      <c r="A41" s="13" t="s">
        <v>179</v>
      </c>
      <c r="B41" s="13">
        <v>0</v>
      </c>
      <c r="C41" s="13" t="s">
        <v>176</v>
      </c>
      <c r="D41" s="13">
        <v>0</v>
      </c>
      <c r="E41" s="13" t="s">
        <v>176</v>
      </c>
      <c r="F41" s="13">
        <v>0</v>
      </c>
      <c r="G41" s="13" t="s">
        <v>176</v>
      </c>
    </row>
    <row r="42" spans="1:7" x14ac:dyDescent="0.45">
      <c r="A42" s="13" t="s">
        <v>196</v>
      </c>
      <c r="B42" s="13">
        <v>0</v>
      </c>
      <c r="C42" s="13" t="s">
        <v>25</v>
      </c>
      <c r="D42" s="13">
        <v>0</v>
      </c>
      <c r="E42" s="13" t="s">
        <v>25</v>
      </c>
      <c r="F42" s="13">
        <v>0</v>
      </c>
      <c r="G42" s="13" t="s">
        <v>25</v>
      </c>
    </row>
    <row r="43" spans="1:7" x14ac:dyDescent="0.45">
      <c r="A43" s="13" t="s">
        <v>187</v>
      </c>
      <c r="B43" s="13">
        <v>0</v>
      </c>
      <c r="C43" s="13" t="s">
        <v>176</v>
      </c>
      <c r="D43" s="13">
        <v>0</v>
      </c>
      <c r="E43" s="13" t="s">
        <v>176</v>
      </c>
      <c r="F43" s="13">
        <v>0</v>
      </c>
      <c r="G43" s="13" t="s">
        <v>176</v>
      </c>
    </row>
    <row r="44" spans="1:7" x14ac:dyDescent="0.45">
      <c r="A44" s="13" t="s">
        <v>179</v>
      </c>
      <c r="B44" s="13">
        <v>0</v>
      </c>
      <c r="C44" s="13" t="s">
        <v>176</v>
      </c>
      <c r="D44" s="13">
        <v>0</v>
      </c>
      <c r="E44" s="13" t="s">
        <v>176</v>
      </c>
      <c r="F44" s="13">
        <v>0</v>
      </c>
      <c r="G44" s="13" t="s">
        <v>176</v>
      </c>
    </row>
    <row r="45" spans="1:7" x14ac:dyDescent="0.45">
      <c r="A45" s="13" t="s">
        <v>197</v>
      </c>
      <c r="B45" s="13">
        <v>0</v>
      </c>
      <c r="C45" s="13" t="s">
        <v>25</v>
      </c>
      <c r="D45" s="13">
        <v>0</v>
      </c>
      <c r="E45" s="13" t="s">
        <v>25</v>
      </c>
      <c r="F45" s="13">
        <v>0</v>
      </c>
      <c r="G45" s="13" t="s">
        <v>25</v>
      </c>
    </row>
    <row r="46" spans="1:7" x14ac:dyDescent="0.45">
      <c r="A46" s="13" t="s">
        <v>187</v>
      </c>
      <c r="B46" s="13">
        <v>0</v>
      </c>
      <c r="C46" s="13" t="s">
        <v>176</v>
      </c>
      <c r="D46" s="13">
        <v>0</v>
      </c>
      <c r="E46" s="13" t="s">
        <v>176</v>
      </c>
      <c r="F46" s="13">
        <v>0</v>
      </c>
      <c r="G46" s="13" t="s">
        <v>176</v>
      </c>
    </row>
    <row r="47" spans="1:7" x14ac:dyDescent="0.45">
      <c r="A47" s="13" t="s">
        <v>179</v>
      </c>
      <c r="B47" s="13">
        <v>0</v>
      </c>
      <c r="C47" s="13" t="s">
        <v>176</v>
      </c>
      <c r="D47" s="13">
        <v>0</v>
      </c>
      <c r="E47" s="13" t="s">
        <v>176</v>
      </c>
      <c r="F47" s="13">
        <v>0</v>
      </c>
      <c r="G47" s="13" t="s">
        <v>176</v>
      </c>
    </row>
    <row r="48" spans="1:7" x14ac:dyDescent="0.45">
      <c r="A48" s="13" t="s">
        <v>198</v>
      </c>
      <c r="B48" s="13">
        <v>0</v>
      </c>
      <c r="C48" s="13" t="s">
        <v>25</v>
      </c>
      <c r="D48" s="13">
        <v>0</v>
      </c>
      <c r="E48" s="13" t="s">
        <v>25</v>
      </c>
      <c r="F48" s="13">
        <v>0</v>
      </c>
      <c r="G48" s="13" t="s">
        <v>25</v>
      </c>
    </row>
    <row r="49" spans="1:7" x14ac:dyDescent="0.45">
      <c r="A49" s="13" t="s">
        <v>187</v>
      </c>
      <c r="B49" s="13">
        <v>0</v>
      </c>
      <c r="C49" s="13" t="s">
        <v>176</v>
      </c>
      <c r="D49" s="13">
        <v>0</v>
      </c>
      <c r="E49" s="13" t="s">
        <v>176</v>
      </c>
      <c r="F49" s="13">
        <v>0</v>
      </c>
      <c r="G49" s="13" t="s">
        <v>176</v>
      </c>
    </row>
    <row r="50" spans="1:7" x14ac:dyDescent="0.45">
      <c r="A50" s="13" t="s">
        <v>179</v>
      </c>
      <c r="B50" s="13">
        <v>0</v>
      </c>
      <c r="C50" s="13" t="s">
        <v>176</v>
      </c>
      <c r="D50" s="13">
        <v>0</v>
      </c>
      <c r="E50" s="13" t="s">
        <v>176</v>
      </c>
      <c r="F50" s="13">
        <v>0</v>
      </c>
      <c r="G50" s="13" t="s">
        <v>176</v>
      </c>
    </row>
    <row r="51" spans="1:7" x14ac:dyDescent="0.45">
      <c r="A51" s="13" t="s">
        <v>199</v>
      </c>
      <c r="B51" s="13">
        <v>59</v>
      </c>
      <c r="C51" s="13" t="s">
        <v>25</v>
      </c>
      <c r="D51" s="13">
        <v>5</v>
      </c>
      <c r="E51" s="13" t="s">
        <v>25</v>
      </c>
      <c r="F51" s="13">
        <v>54</v>
      </c>
      <c r="G51" s="13" t="s">
        <v>25</v>
      </c>
    </row>
    <row r="52" spans="1:7" x14ac:dyDescent="0.45">
      <c r="A52" s="13" t="s">
        <v>187</v>
      </c>
      <c r="B52" s="13">
        <v>59</v>
      </c>
      <c r="C52" s="15">
        <v>1</v>
      </c>
      <c r="D52" s="13">
        <v>5</v>
      </c>
      <c r="E52" s="15">
        <v>1</v>
      </c>
      <c r="F52" s="13">
        <v>54</v>
      </c>
      <c r="G52" s="15">
        <v>1</v>
      </c>
    </row>
    <row r="53" spans="1:7" x14ac:dyDescent="0.45">
      <c r="A53" s="13" t="s">
        <v>179</v>
      </c>
      <c r="B53" s="13">
        <v>20</v>
      </c>
      <c r="C53" s="15">
        <v>0.33900000000000002</v>
      </c>
      <c r="D53" s="13">
        <v>5</v>
      </c>
      <c r="E53" s="15">
        <v>1</v>
      </c>
      <c r="F53" s="13">
        <v>15</v>
      </c>
      <c r="G53" s="15">
        <v>0.27800000000000002</v>
      </c>
    </row>
    <row r="54" spans="1:7" x14ac:dyDescent="0.45">
      <c r="A54" s="13" t="s">
        <v>200</v>
      </c>
      <c r="B54" s="13">
        <v>304</v>
      </c>
      <c r="C54" s="13" t="s">
        <v>25</v>
      </c>
      <c r="D54" s="13">
        <v>219</v>
      </c>
      <c r="E54" s="13" t="s">
        <v>25</v>
      </c>
      <c r="F54" s="13">
        <v>85</v>
      </c>
      <c r="G54" s="13" t="s">
        <v>25</v>
      </c>
    </row>
    <row r="55" spans="1:7" x14ac:dyDescent="0.45">
      <c r="A55" s="13" t="s">
        <v>187</v>
      </c>
      <c r="B55" s="13">
        <v>141</v>
      </c>
      <c r="C55" s="15">
        <v>0.46400000000000002</v>
      </c>
      <c r="D55" s="13">
        <v>87</v>
      </c>
      <c r="E55" s="15">
        <v>0.39700000000000002</v>
      </c>
      <c r="F55" s="13">
        <v>54</v>
      </c>
      <c r="G55" s="15">
        <v>0.63500000000000001</v>
      </c>
    </row>
    <row r="56" spans="1:7" x14ac:dyDescent="0.45">
      <c r="A56" s="13" t="s">
        <v>179</v>
      </c>
      <c r="B56" s="13">
        <v>123</v>
      </c>
      <c r="C56" s="15">
        <v>0.40500000000000003</v>
      </c>
      <c r="D56" s="13">
        <v>79</v>
      </c>
      <c r="E56" s="15">
        <v>0.36099999999999999</v>
      </c>
      <c r="F56" s="13">
        <v>44</v>
      </c>
      <c r="G56" s="15">
        <v>0.51800000000000002</v>
      </c>
    </row>
    <row r="57" spans="1:7" x14ac:dyDescent="0.45">
      <c r="A57" s="13" t="s">
        <v>201</v>
      </c>
      <c r="B57" s="13">
        <v>421</v>
      </c>
      <c r="C57" s="13" t="s">
        <v>25</v>
      </c>
      <c r="D57" s="13">
        <v>221</v>
      </c>
      <c r="E57" s="13" t="s">
        <v>25</v>
      </c>
      <c r="F57" s="13">
        <v>200</v>
      </c>
      <c r="G57" s="13" t="s">
        <v>25</v>
      </c>
    </row>
    <row r="58" spans="1:7" x14ac:dyDescent="0.45">
      <c r="A58" s="13" t="s">
        <v>187</v>
      </c>
      <c r="B58" s="13">
        <v>258</v>
      </c>
      <c r="C58" s="15">
        <v>0.61299999999999999</v>
      </c>
      <c r="D58" s="13">
        <v>89</v>
      </c>
      <c r="E58" s="15">
        <v>0.40300000000000002</v>
      </c>
      <c r="F58" s="13">
        <v>169</v>
      </c>
      <c r="G58" s="15">
        <v>0.84499999999999997</v>
      </c>
    </row>
    <row r="59" spans="1:7" x14ac:dyDescent="0.45">
      <c r="A59" s="13" t="s">
        <v>179</v>
      </c>
      <c r="B59" s="13">
        <v>114</v>
      </c>
      <c r="C59" s="15">
        <v>0.27100000000000002</v>
      </c>
      <c r="D59" s="13">
        <v>73</v>
      </c>
      <c r="E59" s="15">
        <v>0.33</v>
      </c>
      <c r="F59" s="13">
        <v>41</v>
      </c>
      <c r="G59" s="15">
        <v>0.20499999999999999</v>
      </c>
    </row>
    <row r="60" spans="1:7" s="108" customFormat="1" x14ac:dyDescent="0.45">
      <c r="A60" s="108" t="s">
        <v>161</v>
      </c>
    </row>
    <row r="61" spans="1:7" x14ac:dyDescent="0.45">
      <c r="A61" s="13" t="s">
        <v>162</v>
      </c>
      <c r="B61" s="13" t="s">
        <v>25</v>
      </c>
      <c r="C61" s="15">
        <v>0.57199999999999995</v>
      </c>
      <c r="D61" s="13" t="s">
        <v>25</v>
      </c>
      <c r="E61" s="15">
        <v>0.78100000000000003</v>
      </c>
      <c r="F61" s="13" t="s">
        <v>25</v>
      </c>
      <c r="G61" s="15">
        <v>0</v>
      </c>
    </row>
    <row r="62" spans="1:7" x14ac:dyDescent="0.45">
      <c r="A62" s="13" t="s">
        <v>163</v>
      </c>
      <c r="B62" s="13" t="s">
        <v>25</v>
      </c>
      <c r="C62" s="15">
        <v>0.11</v>
      </c>
      <c r="D62" s="13" t="s">
        <v>25</v>
      </c>
      <c r="E62" s="15">
        <v>0.19600000000000001</v>
      </c>
      <c r="F62" s="13" t="s">
        <v>25</v>
      </c>
      <c r="G62" s="15">
        <v>0</v>
      </c>
    </row>
    <row r="63" spans="1:7" x14ac:dyDescent="0.45">
      <c r="A63" s="13" t="s">
        <v>164</v>
      </c>
      <c r="B63" s="13" t="s">
        <v>25</v>
      </c>
      <c r="C63" s="15">
        <v>0.47499999999999998</v>
      </c>
      <c r="D63" s="13" t="s">
        <v>25</v>
      </c>
      <c r="E63" s="15">
        <v>0.48</v>
      </c>
      <c r="F63" s="13" t="s">
        <v>25</v>
      </c>
      <c r="G63" s="15">
        <v>0.47</v>
      </c>
    </row>
    <row r="64" spans="1:7" x14ac:dyDescent="0.45">
      <c r="A64" s="13" t="s">
        <v>165</v>
      </c>
      <c r="B64" s="13" t="s">
        <v>25</v>
      </c>
      <c r="C64" s="15">
        <v>9.0999999999999998E-2</v>
      </c>
      <c r="D64" s="13" t="s">
        <v>25</v>
      </c>
      <c r="E64" s="15">
        <v>8.6999999999999994E-2</v>
      </c>
      <c r="F64" s="13" t="s">
        <v>25</v>
      </c>
      <c r="G64" s="15">
        <v>9.8000000000000004E-2</v>
      </c>
    </row>
    <row r="65" spans="1:7" s="108" customFormat="1" x14ac:dyDescent="0.45">
      <c r="A65" s="108" t="s">
        <v>202</v>
      </c>
    </row>
    <row r="66" spans="1:7" x14ac:dyDescent="0.45">
      <c r="A66" s="13" t="s">
        <v>167</v>
      </c>
      <c r="B66" s="14">
        <v>39688</v>
      </c>
      <c r="C66" s="13" t="s">
        <v>25</v>
      </c>
      <c r="D66" s="13" t="s">
        <v>176</v>
      </c>
      <c r="E66" s="13" t="s">
        <v>25</v>
      </c>
      <c r="F66" s="14">
        <v>24297</v>
      </c>
      <c r="G66" s="13" t="s">
        <v>25</v>
      </c>
    </row>
    <row r="67" spans="1:7" x14ac:dyDescent="0.45">
      <c r="A67" s="13" t="s">
        <v>175</v>
      </c>
      <c r="B67" s="13" t="s">
        <v>176</v>
      </c>
      <c r="C67" s="13" t="s">
        <v>25</v>
      </c>
      <c r="D67" s="13" t="s">
        <v>176</v>
      </c>
      <c r="E67" s="13" t="s">
        <v>25</v>
      </c>
      <c r="F67" s="13" t="s">
        <v>176</v>
      </c>
      <c r="G67" s="13" t="s">
        <v>25</v>
      </c>
    </row>
    <row r="68" spans="1:7" x14ac:dyDescent="0.45">
      <c r="A68" s="13" t="s">
        <v>177</v>
      </c>
      <c r="B68" s="13" t="s">
        <v>176</v>
      </c>
      <c r="C68" s="13" t="s">
        <v>25</v>
      </c>
      <c r="D68" s="13" t="s">
        <v>176</v>
      </c>
      <c r="E68" s="13" t="s">
        <v>25</v>
      </c>
      <c r="F68" s="13" t="s">
        <v>176</v>
      </c>
      <c r="G68" s="13" t="s">
        <v>25</v>
      </c>
    </row>
    <row r="69" spans="1:7" x14ac:dyDescent="0.45">
      <c r="A69" s="13" t="s">
        <v>178</v>
      </c>
      <c r="B69" s="14">
        <v>43203</v>
      </c>
      <c r="C69" s="13" t="s">
        <v>25</v>
      </c>
      <c r="D69" s="14">
        <v>92583</v>
      </c>
      <c r="E69" s="13" t="s">
        <v>25</v>
      </c>
      <c r="F69" s="13" t="s">
        <v>176</v>
      </c>
      <c r="G69" s="13" t="s">
        <v>25</v>
      </c>
    </row>
    <row r="70" spans="1:7" x14ac:dyDescent="0.45">
      <c r="A70" s="13" t="s">
        <v>185</v>
      </c>
      <c r="B70" s="14">
        <v>66250</v>
      </c>
      <c r="C70" s="13" t="s">
        <v>25</v>
      </c>
      <c r="D70" s="14">
        <v>113474</v>
      </c>
      <c r="E70" s="13" t="s">
        <v>25</v>
      </c>
      <c r="F70" s="13" t="s">
        <v>176</v>
      </c>
      <c r="G70" s="13" t="s">
        <v>25</v>
      </c>
    </row>
    <row r="71" spans="1:7" x14ac:dyDescent="0.45">
      <c r="A71" s="13" t="s">
        <v>186</v>
      </c>
      <c r="B71" s="14">
        <v>56296</v>
      </c>
      <c r="C71" s="13" t="s">
        <v>25</v>
      </c>
      <c r="D71" s="14">
        <v>55741</v>
      </c>
      <c r="E71" s="13" t="s">
        <v>25</v>
      </c>
      <c r="F71" s="13" t="s">
        <v>176</v>
      </c>
      <c r="G71" s="13" t="s">
        <v>25</v>
      </c>
    </row>
    <row r="72" spans="1:7" s="109" customFormat="1" ht="12.6" customHeight="1" x14ac:dyDescent="0.4">
      <c r="A72" s="109" t="s">
        <v>172</v>
      </c>
    </row>
    <row r="73" spans="1:7" s="113" customFormat="1" x14ac:dyDescent="0.45">
      <c r="A73" s="113" t="s">
        <v>437</v>
      </c>
    </row>
  </sheetData>
  <mergeCells count="8">
    <mergeCell ref="A2:XFD2"/>
    <mergeCell ref="A1:XFD1"/>
    <mergeCell ref="A73:XFD73"/>
    <mergeCell ref="A72:XFD72"/>
    <mergeCell ref="A65:XFD65"/>
    <mergeCell ref="A60:XFD60"/>
    <mergeCell ref="A32:XFD32"/>
    <mergeCell ref="A4:XFD4"/>
  </mergeCells>
  <hyperlinks>
    <hyperlink ref="A2" location="'Table of Contents'!A1" display="Return to Table of Contents" xr:uid="{06929F35-3955-4758-8FBC-D0CD343B6B85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B1C32-E74B-4711-BD02-7BE79BBDBA26}">
  <dimension ref="A1:G31"/>
  <sheetViews>
    <sheetView workbookViewId="0">
      <selection sqref="A1:XFD1"/>
    </sheetView>
  </sheetViews>
  <sheetFormatPr defaultColWidth="0" defaultRowHeight="12.6" zeroHeight="1" x14ac:dyDescent="0.45"/>
  <cols>
    <col min="1" max="1" width="38.1171875" style="13" bestFit="1" customWidth="1"/>
    <col min="2" max="2" width="33.1171875" style="13" bestFit="1" customWidth="1"/>
    <col min="3" max="3" width="36.41015625" style="13" bestFit="1" customWidth="1"/>
    <col min="4" max="4" width="100.29296875" style="13" bestFit="1" customWidth="1"/>
    <col min="5" max="5" width="107" style="13" bestFit="1" customWidth="1"/>
    <col min="6" max="6" width="91.29296875" style="13" bestFit="1" customWidth="1"/>
    <col min="7" max="7" width="97.5859375" style="13" bestFit="1" customWidth="1"/>
    <col min="8" max="16384" width="8.87890625" style="13" hidden="1"/>
  </cols>
  <sheetData>
    <row r="1" spans="1:7" s="111" customFormat="1" ht="13.8" x14ac:dyDescent="0.45">
      <c r="A1" s="111" t="s">
        <v>6</v>
      </c>
    </row>
    <row r="2" spans="1:7" s="115" customFormat="1" x14ac:dyDescent="0.45">
      <c r="A2" s="115" t="s">
        <v>16</v>
      </c>
    </row>
    <row r="3" spans="1:7" x14ac:dyDescent="0.45">
      <c r="A3" s="13" t="s">
        <v>17</v>
      </c>
      <c r="B3" s="13" t="s">
        <v>18</v>
      </c>
      <c r="C3" s="13" t="s">
        <v>19</v>
      </c>
      <c r="D3" s="13" t="s">
        <v>203</v>
      </c>
      <c r="E3" s="13" t="s">
        <v>204</v>
      </c>
      <c r="F3" s="13" t="s">
        <v>205</v>
      </c>
      <c r="G3" s="13" t="s">
        <v>206</v>
      </c>
    </row>
    <row r="4" spans="1:7" x14ac:dyDescent="0.45">
      <c r="A4" s="13" t="s">
        <v>207</v>
      </c>
      <c r="B4" s="14">
        <v>1610</v>
      </c>
      <c r="C4" s="13" t="s">
        <v>25</v>
      </c>
      <c r="D4" s="14">
        <v>1413</v>
      </c>
      <c r="E4" s="15">
        <v>0.878</v>
      </c>
      <c r="F4" s="13">
        <v>197</v>
      </c>
      <c r="G4" s="15">
        <v>0.122</v>
      </c>
    </row>
    <row r="5" spans="1:7" x14ac:dyDescent="0.45">
      <c r="A5" s="13" t="s">
        <v>208</v>
      </c>
      <c r="B5" s="14">
        <v>1135</v>
      </c>
      <c r="C5" s="15">
        <v>0.70499999999999996</v>
      </c>
      <c r="D5" s="13" t="s">
        <v>25</v>
      </c>
      <c r="E5" s="13" t="s">
        <v>25</v>
      </c>
      <c r="F5" s="13" t="s">
        <v>25</v>
      </c>
      <c r="G5" s="13" t="s">
        <v>25</v>
      </c>
    </row>
    <row r="6" spans="1:7" x14ac:dyDescent="0.45">
      <c r="A6" s="13" t="s">
        <v>209</v>
      </c>
      <c r="B6" s="13">
        <v>475</v>
      </c>
      <c r="C6" s="15">
        <v>0.29499999999999998</v>
      </c>
      <c r="D6" s="13">
        <v>278</v>
      </c>
      <c r="E6" s="15">
        <v>0.58499999999999996</v>
      </c>
      <c r="F6" s="13">
        <v>197</v>
      </c>
      <c r="G6" s="15">
        <v>0.41499999999999998</v>
      </c>
    </row>
    <row r="7" spans="1:7" s="108" customFormat="1" x14ac:dyDescent="0.45">
      <c r="A7" s="108" t="s">
        <v>210</v>
      </c>
    </row>
    <row r="8" spans="1:7" x14ac:dyDescent="0.45">
      <c r="A8" s="13" t="s">
        <v>211</v>
      </c>
      <c r="B8" s="13">
        <v>440</v>
      </c>
      <c r="C8" s="15">
        <v>0.27300000000000002</v>
      </c>
      <c r="D8" s="13">
        <v>254</v>
      </c>
      <c r="E8" s="15">
        <v>0.57699999999999996</v>
      </c>
      <c r="F8" s="13">
        <v>186</v>
      </c>
      <c r="G8" s="15">
        <v>0.42299999999999999</v>
      </c>
    </row>
    <row r="9" spans="1:7" x14ac:dyDescent="0.45">
      <c r="A9" s="13" t="s">
        <v>212</v>
      </c>
      <c r="B9" s="13">
        <v>53</v>
      </c>
      <c r="C9" s="15">
        <v>3.3000000000000002E-2</v>
      </c>
      <c r="D9" s="13">
        <v>0</v>
      </c>
      <c r="E9" s="15">
        <v>0</v>
      </c>
      <c r="F9" s="13">
        <v>53</v>
      </c>
      <c r="G9" s="15">
        <v>1</v>
      </c>
    </row>
    <row r="10" spans="1:7" x14ac:dyDescent="0.45">
      <c r="A10" s="13" t="s">
        <v>213</v>
      </c>
      <c r="B10" s="13">
        <v>130</v>
      </c>
      <c r="C10" s="15">
        <v>8.1000000000000003E-2</v>
      </c>
      <c r="D10" s="13">
        <v>99</v>
      </c>
      <c r="E10" s="15">
        <v>0.76200000000000001</v>
      </c>
      <c r="F10" s="13">
        <v>31</v>
      </c>
      <c r="G10" s="15">
        <v>0.23799999999999999</v>
      </c>
    </row>
    <row r="11" spans="1:7" x14ac:dyDescent="0.45">
      <c r="A11" s="13" t="s">
        <v>214</v>
      </c>
      <c r="B11" s="13">
        <v>257</v>
      </c>
      <c r="C11" s="15">
        <v>0.16</v>
      </c>
      <c r="D11" s="13">
        <v>155</v>
      </c>
      <c r="E11" s="15">
        <v>0.60299999999999998</v>
      </c>
      <c r="F11" s="13">
        <v>102</v>
      </c>
      <c r="G11" s="15">
        <v>0.39700000000000002</v>
      </c>
    </row>
    <row r="12" spans="1:7" x14ac:dyDescent="0.45">
      <c r="A12" s="13" t="s">
        <v>215</v>
      </c>
      <c r="B12" s="13">
        <v>27</v>
      </c>
      <c r="C12" s="15">
        <v>1.7000000000000001E-2</v>
      </c>
      <c r="D12" s="13">
        <v>16</v>
      </c>
      <c r="E12" s="15">
        <v>0.59299999999999997</v>
      </c>
      <c r="F12" s="13">
        <v>11</v>
      </c>
      <c r="G12" s="15">
        <v>0.40699999999999997</v>
      </c>
    </row>
    <row r="13" spans="1:7" x14ac:dyDescent="0.45">
      <c r="A13" s="13" t="s">
        <v>212</v>
      </c>
      <c r="B13" s="13">
        <v>0</v>
      </c>
      <c r="C13" s="15">
        <v>0</v>
      </c>
      <c r="D13" s="13">
        <v>0</v>
      </c>
      <c r="E13" s="13" t="s">
        <v>176</v>
      </c>
      <c r="F13" s="13">
        <v>0</v>
      </c>
      <c r="G13" s="13" t="s">
        <v>176</v>
      </c>
    </row>
    <row r="14" spans="1:7" x14ac:dyDescent="0.45">
      <c r="A14" s="13" t="s">
        <v>213</v>
      </c>
      <c r="B14" s="13">
        <v>22</v>
      </c>
      <c r="C14" s="15">
        <v>1.4E-2</v>
      </c>
      <c r="D14" s="13">
        <v>16</v>
      </c>
      <c r="E14" s="15">
        <v>0.72699999999999998</v>
      </c>
      <c r="F14" s="13">
        <v>6</v>
      </c>
      <c r="G14" s="15">
        <v>0.27300000000000002</v>
      </c>
    </row>
    <row r="15" spans="1:7" x14ac:dyDescent="0.45">
      <c r="A15" s="13" t="s">
        <v>214</v>
      </c>
      <c r="B15" s="13">
        <v>5</v>
      </c>
      <c r="C15" s="15">
        <v>3.0000000000000001E-3</v>
      </c>
      <c r="D15" s="13">
        <v>0</v>
      </c>
      <c r="E15" s="15">
        <v>0</v>
      </c>
      <c r="F15" s="13">
        <v>5</v>
      </c>
      <c r="G15" s="15">
        <v>1</v>
      </c>
    </row>
    <row r="16" spans="1:7" x14ac:dyDescent="0.45">
      <c r="A16" s="13" t="s">
        <v>216</v>
      </c>
      <c r="B16" s="13">
        <v>0</v>
      </c>
      <c r="C16" s="15">
        <v>0</v>
      </c>
      <c r="D16" s="13">
        <v>0</v>
      </c>
      <c r="E16" s="13" t="s">
        <v>176</v>
      </c>
      <c r="F16" s="13">
        <v>0</v>
      </c>
      <c r="G16" s="13" t="s">
        <v>176</v>
      </c>
    </row>
    <row r="17" spans="1:7" x14ac:dyDescent="0.45">
      <c r="A17" s="13" t="s">
        <v>212</v>
      </c>
      <c r="B17" s="13">
        <v>0</v>
      </c>
      <c r="C17" s="15">
        <v>0</v>
      </c>
      <c r="D17" s="13">
        <v>0</v>
      </c>
      <c r="E17" s="13" t="s">
        <v>176</v>
      </c>
      <c r="F17" s="13">
        <v>0</v>
      </c>
      <c r="G17" s="13" t="s">
        <v>176</v>
      </c>
    </row>
    <row r="18" spans="1:7" x14ac:dyDescent="0.45">
      <c r="A18" s="13" t="s">
        <v>213</v>
      </c>
      <c r="B18" s="13">
        <v>0</v>
      </c>
      <c r="C18" s="15">
        <v>0</v>
      </c>
      <c r="D18" s="13">
        <v>0</v>
      </c>
      <c r="E18" s="13" t="s">
        <v>176</v>
      </c>
      <c r="F18" s="13">
        <v>0</v>
      </c>
      <c r="G18" s="13" t="s">
        <v>176</v>
      </c>
    </row>
    <row r="19" spans="1:7" x14ac:dyDescent="0.45">
      <c r="A19" s="13" t="s">
        <v>214</v>
      </c>
      <c r="B19" s="13">
        <v>0</v>
      </c>
      <c r="C19" s="15">
        <v>0</v>
      </c>
      <c r="D19" s="13">
        <v>0</v>
      </c>
      <c r="E19" s="13" t="s">
        <v>176</v>
      </c>
      <c r="F19" s="13">
        <v>0</v>
      </c>
      <c r="G19" s="13" t="s">
        <v>176</v>
      </c>
    </row>
    <row r="20" spans="1:7" x14ac:dyDescent="0.45">
      <c r="A20" s="13" t="s">
        <v>217</v>
      </c>
      <c r="B20" s="13">
        <v>8</v>
      </c>
      <c r="C20" s="15">
        <v>5.0000000000000001E-3</v>
      </c>
      <c r="D20" s="13">
        <v>8</v>
      </c>
      <c r="E20" s="15">
        <v>1</v>
      </c>
      <c r="F20" s="13">
        <v>0</v>
      </c>
      <c r="G20" s="15">
        <v>0</v>
      </c>
    </row>
    <row r="21" spans="1:7" x14ac:dyDescent="0.45">
      <c r="A21" s="13" t="s">
        <v>212</v>
      </c>
      <c r="B21" s="13">
        <v>0</v>
      </c>
      <c r="C21" s="15">
        <v>0</v>
      </c>
      <c r="D21" s="13">
        <v>0</v>
      </c>
      <c r="E21" s="13" t="s">
        <v>176</v>
      </c>
      <c r="F21" s="13">
        <v>0</v>
      </c>
      <c r="G21" s="13" t="s">
        <v>176</v>
      </c>
    </row>
    <row r="22" spans="1:7" x14ac:dyDescent="0.45">
      <c r="A22" s="13" t="s">
        <v>213</v>
      </c>
      <c r="B22" s="13">
        <v>0</v>
      </c>
      <c r="C22" s="15">
        <v>0</v>
      </c>
      <c r="D22" s="13">
        <v>0</v>
      </c>
      <c r="E22" s="13" t="s">
        <v>176</v>
      </c>
      <c r="F22" s="13">
        <v>0</v>
      </c>
      <c r="G22" s="13" t="s">
        <v>176</v>
      </c>
    </row>
    <row r="23" spans="1:7" x14ac:dyDescent="0.45">
      <c r="A23" s="13" t="s">
        <v>214</v>
      </c>
      <c r="B23" s="13">
        <v>8</v>
      </c>
      <c r="C23" s="15">
        <v>5.0000000000000001E-3</v>
      </c>
      <c r="D23" s="13">
        <v>8</v>
      </c>
      <c r="E23" s="15">
        <v>1</v>
      </c>
      <c r="F23" s="13">
        <v>0</v>
      </c>
      <c r="G23" s="15">
        <v>0</v>
      </c>
    </row>
    <row r="24" spans="1:7" s="108" customFormat="1" x14ac:dyDescent="0.45">
      <c r="A24" s="108" t="s">
        <v>218</v>
      </c>
    </row>
    <row r="25" spans="1:7" x14ac:dyDescent="0.45">
      <c r="A25" s="13" t="s">
        <v>219</v>
      </c>
      <c r="B25" s="14">
        <v>1356</v>
      </c>
      <c r="C25" s="13" t="s">
        <v>25</v>
      </c>
      <c r="D25" s="14">
        <v>1212</v>
      </c>
      <c r="E25" s="15">
        <v>0.89400000000000002</v>
      </c>
      <c r="F25" s="13">
        <v>144</v>
      </c>
      <c r="G25" s="15">
        <v>0.106</v>
      </c>
    </row>
    <row r="26" spans="1:7" x14ac:dyDescent="0.45">
      <c r="A26" s="13" t="s">
        <v>220</v>
      </c>
      <c r="B26" s="14">
        <v>1002</v>
      </c>
      <c r="C26" s="15">
        <v>0.73899999999999999</v>
      </c>
      <c r="D26" s="13" t="s">
        <v>25</v>
      </c>
      <c r="E26" s="13" t="s">
        <v>25</v>
      </c>
      <c r="F26" s="13" t="s">
        <v>25</v>
      </c>
      <c r="G26" s="13" t="s">
        <v>25</v>
      </c>
    </row>
    <row r="27" spans="1:7" x14ac:dyDescent="0.45">
      <c r="A27" s="13" t="s">
        <v>221</v>
      </c>
      <c r="B27" s="13">
        <v>354</v>
      </c>
      <c r="C27" s="15">
        <v>0.26100000000000001</v>
      </c>
      <c r="D27" s="13">
        <v>210</v>
      </c>
      <c r="E27" s="15">
        <v>0.59299999999999997</v>
      </c>
      <c r="F27" s="13">
        <v>144</v>
      </c>
      <c r="G27" s="15">
        <v>0.40699999999999997</v>
      </c>
    </row>
    <row r="28" spans="1:7" x14ac:dyDescent="0.45">
      <c r="A28" s="13" t="s">
        <v>222</v>
      </c>
      <c r="B28" s="13">
        <v>319</v>
      </c>
      <c r="C28" s="15">
        <v>0.23499999999999999</v>
      </c>
      <c r="D28" s="13">
        <v>186</v>
      </c>
      <c r="E28" s="15">
        <v>0.58299999999999996</v>
      </c>
      <c r="F28" s="13">
        <v>133</v>
      </c>
      <c r="G28" s="15">
        <v>0.41699999999999998</v>
      </c>
    </row>
    <row r="29" spans="1:7" x14ac:dyDescent="0.45">
      <c r="A29" s="13" t="s">
        <v>223</v>
      </c>
      <c r="B29" s="13">
        <v>35</v>
      </c>
      <c r="C29" s="15">
        <v>2.5999999999999999E-2</v>
      </c>
      <c r="D29" s="13">
        <v>24</v>
      </c>
      <c r="E29" s="15">
        <v>0.68600000000000005</v>
      </c>
      <c r="F29" s="13">
        <v>11</v>
      </c>
      <c r="G29" s="15">
        <v>0.314</v>
      </c>
    </row>
    <row r="30" spans="1:7" s="109" customFormat="1" ht="12.6" customHeight="1" x14ac:dyDescent="0.4">
      <c r="A30" s="109" t="s">
        <v>224</v>
      </c>
    </row>
    <row r="31" spans="1:7" s="113" customFormat="1" x14ac:dyDescent="0.45">
      <c r="A31" s="113" t="s">
        <v>437</v>
      </c>
    </row>
  </sheetData>
  <mergeCells count="6">
    <mergeCell ref="A30:XFD30"/>
    <mergeCell ref="A31:XFD31"/>
    <mergeCell ref="A24:XFD24"/>
    <mergeCell ref="A7:XFD7"/>
    <mergeCell ref="A2:XFD2"/>
    <mergeCell ref="A1:XFD1"/>
  </mergeCells>
  <hyperlinks>
    <hyperlink ref="A2" location="'Table of Contents'!A1" display="Return to Table of Contents" xr:uid="{785383C7-F416-4BC0-9063-9948A2B5273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9FD20-DD2B-4463-A8D7-3C8A078D1FE8}">
  <dimension ref="A1:I78"/>
  <sheetViews>
    <sheetView workbookViewId="0">
      <selection sqref="A1:XFD1"/>
    </sheetView>
  </sheetViews>
  <sheetFormatPr defaultColWidth="0" defaultRowHeight="12.6" zeroHeight="1" x14ac:dyDescent="0.45"/>
  <cols>
    <col min="1" max="1" width="39.703125" style="13" bestFit="1" customWidth="1"/>
    <col min="2" max="2" width="33.1171875" style="13" bestFit="1" customWidth="1"/>
    <col min="3" max="3" width="19.87890625" style="13" bestFit="1" customWidth="1"/>
    <col min="4" max="4" width="47.1171875" style="13" bestFit="1" customWidth="1"/>
    <col min="5" max="6" width="8.87890625" style="13" hidden="1" customWidth="1"/>
    <col min="7" max="7" width="48.1171875" style="13" hidden="1" customWidth="1"/>
    <col min="8" max="8" width="7" style="13" hidden="1" customWidth="1"/>
    <col min="9" max="9" width="15.41015625" style="13" hidden="1" customWidth="1"/>
    <col min="10" max="16384" width="8.87890625" style="13" hidden="1"/>
  </cols>
  <sheetData>
    <row r="1" spans="1:9" s="108" customFormat="1" x14ac:dyDescent="0.45">
      <c r="A1" s="108" t="s">
        <v>7</v>
      </c>
    </row>
    <row r="2" spans="1:9" s="115" customFormat="1" x14ac:dyDescent="0.45">
      <c r="A2" s="115" t="s">
        <v>16</v>
      </c>
    </row>
    <row r="3" spans="1:9" ht="13.8" x14ac:dyDescent="0.45">
      <c r="A3" s="13" t="s">
        <v>17</v>
      </c>
      <c r="B3" s="13" t="s">
        <v>18</v>
      </c>
      <c r="C3" s="13" t="s">
        <v>225</v>
      </c>
      <c r="D3" s="13" t="s">
        <v>226</v>
      </c>
      <c r="G3" s="103"/>
      <c r="H3" s="103"/>
      <c r="I3" s="103"/>
    </row>
    <row r="4" spans="1:9" x14ac:dyDescent="0.45">
      <c r="A4" s="13" t="s">
        <v>227</v>
      </c>
      <c r="B4" s="13">
        <v>1714</v>
      </c>
      <c r="C4" s="13">
        <v>378</v>
      </c>
      <c r="D4" s="16">
        <v>0.221</v>
      </c>
      <c r="G4" s="17"/>
      <c r="H4" s="17"/>
      <c r="I4" s="17"/>
    </row>
    <row r="5" spans="1:9" s="108" customFormat="1" x14ac:dyDescent="0.45">
      <c r="A5" s="108" t="s">
        <v>228</v>
      </c>
    </row>
    <row r="6" spans="1:9" x14ac:dyDescent="0.45">
      <c r="A6" s="13" t="s">
        <v>229</v>
      </c>
      <c r="B6" s="13">
        <v>975</v>
      </c>
      <c r="C6" s="13">
        <v>250</v>
      </c>
      <c r="D6" s="16">
        <v>0.25600000000000001</v>
      </c>
      <c r="G6" s="18"/>
      <c r="H6" s="19"/>
      <c r="I6" s="19"/>
    </row>
    <row r="7" spans="1:9" x14ac:dyDescent="0.45">
      <c r="A7" s="13" t="s">
        <v>230</v>
      </c>
      <c r="B7" s="13">
        <v>739</v>
      </c>
      <c r="C7" s="13">
        <v>128</v>
      </c>
      <c r="D7" s="16">
        <v>0.17299999999999999</v>
      </c>
      <c r="G7" s="18"/>
      <c r="H7" s="19"/>
      <c r="I7" s="19"/>
    </row>
    <row r="8" spans="1:9" s="108" customFormat="1" x14ac:dyDescent="0.45">
      <c r="A8" s="108" t="s">
        <v>231</v>
      </c>
    </row>
    <row r="9" spans="1:9" x14ac:dyDescent="0.45">
      <c r="A9" s="13" t="s">
        <v>232</v>
      </c>
      <c r="B9" s="13">
        <v>1247</v>
      </c>
      <c r="C9" s="13">
        <v>302</v>
      </c>
      <c r="D9" s="16">
        <v>0.24199999999999999</v>
      </c>
      <c r="G9" s="18"/>
      <c r="H9" s="19"/>
      <c r="I9" s="19"/>
    </row>
    <row r="10" spans="1:9" x14ac:dyDescent="0.45">
      <c r="A10" s="13" t="s">
        <v>233</v>
      </c>
      <c r="B10" s="13">
        <v>0</v>
      </c>
      <c r="C10" s="13">
        <v>0</v>
      </c>
      <c r="D10" s="16" t="s">
        <v>176</v>
      </c>
      <c r="G10" s="18"/>
      <c r="H10" s="19"/>
      <c r="I10" s="19"/>
    </row>
    <row r="11" spans="1:9" x14ac:dyDescent="0.45">
      <c r="A11" s="13" t="s">
        <v>234</v>
      </c>
      <c r="B11" s="13">
        <v>0</v>
      </c>
      <c r="C11" s="13">
        <v>0</v>
      </c>
      <c r="D11" s="16" t="s">
        <v>176</v>
      </c>
      <c r="G11" s="18"/>
      <c r="H11" s="19"/>
      <c r="I11" s="19"/>
    </row>
    <row r="12" spans="1:9" x14ac:dyDescent="0.45">
      <c r="A12" s="13" t="s">
        <v>235</v>
      </c>
      <c r="B12" s="13">
        <v>0</v>
      </c>
      <c r="C12" s="13">
        <v>0</v>
      </c>
      <c r="D12" s="16" t="s">
        <v>176</v>
      </c>
      <c r="G12" s="18"/>
      <c r="H12" s="19"/>
      <c r="I12" s="19"/>
    </row>
    <row r="13" spans="1:9" x14ac:dyDescent="0.45">
      <c r="A13" s="13" t="s">
        <v>236</v>
      </c>
      <c r="B13" s="13">
        <v>0</v>
      </c>
      <c r="C13" s="13">
        <v>0</v>
      </c>
      <c r="D13" s="16" t="s">
        <v>176</v>
      </c>
      <c r="G13" s="104"/>
      <c r="H13" s="104"/>
      <c r="I13" s="104"/>
    </row>
    <row r="14" spans="1:9" x14ac:dyDescent="0.45">
      <c r="A14" s="13" t="s">
        <v>237</v>
      </c>
      <c r="B14" s="13">
        <v>59</v>
      </c>
      <c r="C14" s="13">
        <v>46</v>
      </c>
      <c r="D14" s="16">
        <v>0.78</v>
      </c>
      <c r="G14" s="20"/>
      <c r="H14" s="20"/>
      <c r="I14" s="20"/>
    </row>
    <row r="15" spans="1:9" x14ac:dyDescent="0.45">
      <c r="A15" s="13" t="s">
        <v>238</v>
      </c>
      <c r="B15" s="13">
        <v>408</v>
      </c>
      <c r="C15" s="13">
        <v>30</v>
      </c>
      <c r="D15" s="16">
        <v>7.3999999999999996E-2</v>
      </c>
      <c r="G15" s="20"/>
      <c r="H15" s="20"/>
      <c r="I15" s="20"/>
    </row>
    <row r="16" spans="1:9" x14ac:dyDescent="0.45">
      <c r="A16" s="13" t="s">
        <v>239</v>
      </c>
      <c r="B16" s="13">
        <v>1160</v>
      </c>
      <c r="C16" s="13">
        <v>247</v>
      </c>
      <c r="D16" s="16">
        <v>0.21299999999999999</v>
      </c>
    </row>
    <row r="17" spans="1:4" x14ac:dyDescent="0.45">
      <c r="A17" s="13" t="s">
        <v>240</v>
      </c>
      <c r="B17" s="13">
        <v>525</v>
      </c>
      <c r="C17" s="13">
        <v>131</v>
      </c>
      <c r="D17" s="16">
        <v>0.25</v>
      </c>
    </row>
    <row r="18" spans="1:4" x14ac:dyDescent="0.45">
      <c r="A18" s="13" t="s">
        <v>26</v>
      </c>
      <c r="D18" s="16"/>
    </row>
    <row r="19" spans="1:4" x14ac:dyDescent="0.45">
      <c r="A19" s="13" t="s">
        <v>27</v>
      </c>
      <c r="B19" s="13">
        <v>130</v>
      </c>
      <c r="C19" s="13">
        <v>0</v>
      </c>
      <c r="D19" s="16">
        <v>0</v>
      </c>
    </row>
    <row r="20" spans="1:4" x14ac:dyDescent="0.45">
      <c r="A20" s="13" t="s">
        <v>241</v>
      </c>
      <c r="B20" s="13">
        <v>138</v>
      </c>
      <c r="C20" s="13">
        <v>0</v>
      </c>
      <c r="D20" s="16">
        <v>0</v>
      </c>
    </row>
    <row r="21" spans="1:4" x14ac:dyDescent="0.45">
      <c r="A21" s="13" t="s">
        <v>242</v>
      </c>
      <c r="B21" s="13">
        <v>78</v>
      </c>
      <c r="C21" s="13">
        <v>0</v>
      </c>
      <c r="D21" s="16">
        <v>0</v>
      </c>
    </row>
    <row r="22" spans="1:4" x14ac:dyDescent="0.45">
      <c r="A22" s="13" t="s">
        <v>243</v>
      </c>
      <c r="B22" s="13">
        <v>688</v>
      </c>
      <c r="C22" s="13">
        <v>141</v>
      </c>
      <c r="D22" s="16">
        <v>0.20499999999999999</v>
      </c>
    </row>
    <row r="23" spans="1:4" x14ac:dyDescent="0.45">
      <c r="A23" s="13" t="s">
        <v>244</v>
      </c>
      <c r="B23" s="13">
        <v>375</v>
      </c>
      <c r="C23" s="13">
        <v>112</v>
      </c>
      <c r="D23" s="16">
        <v>0.29899999999999999</v>
      </c>
    </row>
    <row r="24" spans="1:4" x14ac:dyDescent="0.45">
      <c r="A24" s="13" t="s">
        <v>57</v>
      </c>
      <c r="B24" s="13">
        <v>305</v>
      </c>
      <c r="C24" s="13">
        <v>125</v>
      </c>
      <c r="D24" s="16">
        <v>0.41</v>
      </c>
    </row>
    <row r="25" spans="1:4" s="108" customFormat="1" x14ac:dyDescent="0.45">
      <c r="A25" s="108" t="s">
        <v>245</v>
      </c>
    </row>
    <row r="26" spans="1:4" x14ac:dyDescent="0.45">
      <c r="A26" s="13" t="s">
        <v>246</v>
      </c>
      <c r="B26" s="13" t="s">
        <v>25</v>
      </c>
      <c r="C26" s="13">
        <v>224</v>
      </c>
      <c r="D26" s="16">
        <v>0.13100000000000001</v>
      </c>
    </row>
    <row r="27" spans="1:4" x14ac:dyDescent="0.45">
      <c r="A27" s="13" t="s">
        <v>247</v>
      </c>
      <c r="B27" s="13">
        <v>268</v>
      </c>
      <c r="C27" s="13">
        <v>0</v>
      </c>
      <c r="D27" s="16">
        <v>0</v>
      </c>
    </row>
    <row r="28" spans="1:4" x14ac:dyDescent="0.45">
      <c r="A28" s="13" t="s">
        <v>248</v>
      </c>
      <c r="B28" s="13">
        <v>130</v>
      </c>
      <c r="C28" s="13">
        <v>0</v>
      </c>
      <c r="D28" s="16">
        <v>0</v>
      </c>
    </row>
    <row r="29" spans="1:4" x14ac:dyDescent="0.45">
      <c r="A29" s="13" t="s">
        <v>249</v>
      </c>
      <c r="B29" s="13">
        <v>138</v>
      </c>
      <c r="C29" s="13">
        <v>0</v>
      </c>
      <c r="D29" s="16">
        <v>0</v>
      </c>
    </row>
    <row r="30" spans="1:4" x14ac:dyDescent="0.45">
      <c r="A30" s="13" t="s">
        <v>250</v>
      </c>
      <c r="B30" s="13">
        <v>766</v>
      </c>
      <c r="C30" s="13">
        <v>138</v>
      </c>
      <c r="D30" s="16">
        <v>0.18</v>
      </c>
    </row>
    <row r="31" spans="1:4" x14ac:dyDescent="0.45">
      <c r="A31" s="13" t="s">
        <v>251</v>
      </c>
      <c r="B31" s="13">
        <v>78</v>
      </c>
      <c r="C31" s="13">
        <v>0</v>
      </c>
      <c r="D31" s="16">
        <v>0</v>
      </c>
    </row>
    <row r="32" spans="1:4" x14ac:dyDescent="0.45">
      <c r="A32" s="13" t="s">
        <v>252</v>
      </c>
      <c r="B32" s="13">
        <v>688</v>
      </c>
      <c r="C32" s="13">
        <v>138</v>
      </c>
      <c r="D32" s="16">
        <v>0.20100000000000001</v>
      </c>
    </row>
    <row r="33" spans="1:4" x14ac:dyDescent="0.45">
      <c r="A33" s="13" t="s">
        <v>253</v>
      </c>
      <c r="B33" s="13">
        <v>680</v>
      </c>
      <c r="C33" s="13">
        <v>86</v>
      </c>
      <c r="D33" s="16">
        <v>0.126</v>
      </c>
    </row>
    <row r="34" spans="1:4" x14ac:dyDescent="0.45">
      <c r="A34" s="13" t="s">
        <v>254</v>
      </c>
      <c r="B34" s="13">
        <v>375</v>
      </c>
      <c r="C34" s="13">
        <v>44</v>
      </c>
      <c r="D34" s="16">
        <v>0.11700000000000001</v>
      </c>
    </row>
    <row r="35" spans="1:4" x14ac:dyDescent="0.45">
      <c r="A35" s="13" t="s">
        <v>255</v>
      </c>
      <c r="B35" s="13">
        <v>305</v>
      </c>
      <c r="C35" s="13">
        <v>42</v>
      </c>
      <c r="D35" s="16">
        <v>0.13800000000000001</v>
      </c>
    </row>
    <row r="36" spans="1:4" x14ac:dyDescent="0.45">
      <c r="A36" s="13" t="s">
        <v>256</v>
      </c>
      <c r="B36" s="13" t="s">
        <v>25</v>
      </c>
      <c r="C36" s="13">
        <v>29</v>
      </c>
      <c r="D36" s="16">
        <v>1.7000000000000001E-2</v>
      </c>
    </row>
    <row r="37" spans="1:4" x14ac:dyDescent="0.45">
      <c r="A37" s="13" t="s">
        <v>247</v>
      </c>
      <c r="B37" s="13">
        <v>268</v>
      </c>
      <c r="C37" s="13">
        <v>0</v>
      </c>
      <c r="D37" s="16">
        <v>0</v>
      </c>
    </row>
    <row r="38" spans="1:4" x14ac:dyDescent="0.45">
      <c r="A38" s="13" t="s">
        <v>248</v>
      </c>
      <c r="B38" s="13">
        <v>130</v>
      </c>
      <c r="C38" s="13">
        <v>0</v>
      </c>
      <c r="D38" s="16">
        <v>0</v>
      </c>
    </row>
    <row r="39" spans="1:4" x14ac:dyDescent="0.45">
      <c r="A39" s="13" t="s">
        <v>249</v>
      </c>
      <c r="B39" s="13">
        <v>138</v>
      </c>
      <c r="C39" s="13">
        <v>0</v>
      </c>
      <c r="D39" s="16">
        <v>0</v>
      </c>
    </row>
    <row r="40" spans="1:4" x14ac:dyDescent="0.45">
      <c r="A40" s="13" t="s">
        <v>250</v>
      </c>
      <c r="B40" s="13">
        <v>766</v>
      </c>
      <c r="C40" s="13">
        <v>0</v>
      </c>
      <c r="D40" s="16">
        <v>0</v>
      </c>
    </row>
    <row r="41" spans="1:4" x14ac:dyDescent="0.45">
      <c r="A41" s="13" t="s">
        <v>251</v>
      </c>
      <c r="B41" s="13">
        <v>78</v>
      </c>
      <c r="C41" s="13">
        <v>0</v>
      </c>
      <c r="D41" s="16">
        <v>0</v>
      </c>
    </row>
    <row r="42" spans="1:4" x14ac:dyDescent="0.45">
      <c r="A42" s="13" t="s">
        <v>252</v>
      </c>
      <c r="B42" s="13">
        <v>688</v>
      </c>
      <c r="C42" s="13">
        <v>0</v>
      </c>
      <c r="D42" s="16">
        <v>0</v>
      </c>
    </row>
    <row r="43" spans="1:4" x14ac:dyDescent="0.45">
      <c r="A43" s="13" t="s">
        <v>253</v>
      </c>
      <c r="B43" s="13">
        <v>680</v>
      </c>
      <c r="C43" s="13">
        <v>29</v>
      </c>
      <c r="D43" s="16">
        <v>4.2999999999999997E-2</v>
      </c>
    </row>
    <row r="44" spans="1:4" x14ac:dyDescent="0.45">
      <c r="A44" s="13" t="s">
        <v>254</v>
      </c>
      <c r="B44" s="13">
        <v>375</v>
      </c>
      <c r="C44" s="13">
        <v>27</v>
      </c>
      <c r="D44" s="16">
        <v>7.1999999999999995E-2</v>
      </c>
    </row>
    <row r="45" spans="1:4" x14ac:dyDescent="0.45">
      <c r="A45" s="13" t="s">
        <v>255</v>
      </c>
      <c r="B45" s="13">
        <v>305</v>
      </c>
      <c r="C45" s="13">
        <v>2</v>
      </c>
      <c r="D45" s="16">
        <v>7.0000000000000001E-3</v>
      </c>
    </row>
    <row r="46" spans="1:4" x14ac:dyDescent="0.45">
      <c r="A46" s="13" t="s">
        <v>257</v>
      </c>
      <c r="B46" s="13" t="s">
        <v>25</v>
      </c>
      <c r="C46" s="13">
        <v>41</v>
      </c>
      <c r="D46" s="16">
        <v>2.5999999999999999E-2</v>
      </c>
    </row>
    <row r="47" spans="1:4" x14ac:dyDescent="0.45">
      <c r="A47" s="13" t="s">
        <v>247</v>
      </c>
      <c r="B47" s="13">
        <v>138</v>
      </c>
      <c r="C47" s="13">
        <v>0</v>
      </c>
      <c r="D47" s="16">
        <v>0</v>
      </c>
    </row>
    <row r="48" spans="1:4" x14ac:dyDescent="0.45">
      <c r="A48" s="13" t="s">
        <v>250</v>
      </c>
      <c r="B48" s="13">
        <v>766</v>
      </c>
      <c r="C48" s="13">
        <v>3</v>
      </c>
      <c r="D48" s="16">
        <v>4.0000000000000001E-3</v>
      </c>
    </row>
    <row r="49" spans="1:4" x14ac:dyDescent="0.45">
      <c r="A49" s="13" t="s">
        <v>251</v>
      </c>
      <c r="B49" s="13">
        <v>78</v>
      </c>
      <c r="C49" s="13">
        <v>0</v>
      </c>
      <c r="D49" s="16">
        <v>0</v>
      </c>
    </row>
    <row r="50" spans="1:4" x14ac:dyDescent="0.45">
      <c r="A50" s="13" t="s">
        <v>252</v>
      </c>
      <c r="B50" s="13">
        <v>688</v>
      </c>
      <c r="C50" s="13">
        <v>3</v>
      </c>
      <c r="D50" s="16">
        <v>4.0000000000000001E-3</v>
      </c>
    </row>
    <row r="51" spans="1:4" x14ac:dyDescent="0.45">
      <c r="A51" s="13" t="s">
        <v>253</v>
      </c>
      <c r="B51" s="13">
        <v>680</v>
      </c>
      <c r="C51" s="13">
        <v>38</v>
      </c>
      <c r="D51" s="16">
        <v>5.6000000000000001E-2</v>
      </c>
    </row>
    <row r="52" spans="1:4" x14ac:dyDescent="0.45">
      <c r="A52" s="13" t="s">
        <v>254</v>
      </c>
      <c r="B52" s="13">
        <v>375</v>
      </c>
      <c r="C52" s="13">
        <v>36</v>
      </c>
      <c r="D52" s="16">
        <v>9.6000000000000002E-2</v>
      </c>
    </row>
    <row r="53" spans="1:4" x14ac:dyDescent="0.45">
      <c r="A53" s="13" t="s">
        <v>255</v>
      </c>
      <c r="B53" s="13">
        <v>305</v>
      </c>
      <c r="C53" s="13">
        <v>2</v>
      </c>
      <c r="D53" s="16">
        <v>7.0000000000000001E-3</v>
      </c>
    </row>
    <row r="54" spans="1:4" x14ac:dyDescent="0.45">
      <c r="A54" s="13" t="s">
        <v>258</v>
      </c>
      <c r="B54" s="13" t="s">
        <v>25</v>
      </c>
      <c r="C54" s="13">
        <v>220</v>
      </c>
      <c r="D54" s="16">
        <v>0.13900000000000001</v>
      </c>
    </row>
    <row r="55" spans="1:4" x14ac:dyDescent="0.45">
      <c r="A55" s="13" t="s">
        <v>247</v>
      </c>
      <c r="B55" s="13">
        <v>138</v>
      </c>
      <c r="C55" s="13">
        <v>0</v>
      </c>
      <c r="D55" s="16">
        <v>0</v>
      </c>
    </row>
    <row r="56" spans="1:4" x14ac:dyDescent="0.45">
      <c r="A56" s="13" t="s">
        <v>250</v>
      </c>
      <c r="B56" s="13">
        <v>766</v>
      </c>
      <c r="C56" s="13">
        <v>0</v>
      </c>
      <c r="D56" s="16">
        <v>0</v>
      </c>
    </row>
    <row r="57" spans="1:4" x14ac:dyDescent="0.45">
      <c r="A57" s="13" t="s">
        <v>251</v>
      </c>
      <c r="B57" s="13">
        <v>78</v>
      </c>
      <c r="C57" s="13">
        <v>0</v>
      </c>
      <c r="D57" s="16">
        <v>0</v>
      </c>
    </row>
    <row r="58" spans="1:4" x14ac:dyDescent="0.45">
      <c r="A58" s="13" t="s">
        <v>252</v>
      </c>
      <c r="B58" s="13">
        <v>688</v>
      </c>
      <c r="C58" s="13">
        <v>0</v>
      </c>
      <c r="D58" s="16">
        <v>0</v>
      </c>
    </row>
    <row r="59" spans="1:4" x14ac:dyDescent="0.45">
      <c r="A59" s="13" t="s">
        <v>253</v>
      </c>
      <c r="B59" s="13">
        <v>680</v>
      </c>
      <c r="C59" s="13">
        <v>220</v>
      </c>
      <c r="D59" s="16">
        <v>0.32400000000000001</v>
      </c>
    </row>
    <row r="60" spans="1:4" x14ac:dyDescent="0.45">
      <c r="A60" s="13" t="s">
        <v>254</v>
      </c>
      <c r="B60" s="13">
        <v>375</v>
      </c>
      <c r="C60" s="13">
        <v>99</v>
      </c>
      <c r="D60" s="16">
        <v>0.26400000000000001</v>
      </c>
    </row>
    <row r="61" spans="1:4" x14ac:dyDescent="0.45">
      <c r="A61" s="13" t="s">
        <v>255</v>
      </c>
      <c r="B61" s="13">
        <v>305</v>
      </c>
      <c r="C61" s="13">
        <v>121</v>
      </c>
      <c r="D61" s="16">
        <v>0.39700000000000002</v>
      </c>
    </row>
    <row r="62" spans="1:4" x14ac:dyDescent="0.45">
      <c r="A62" s="13" t="s">
        <v>259</v>
      </c>
      <c r="B62" s="13" t="s">
        <v>25</v>
      </c>
      <c r="C62" s="13">
        <v>12</v>
      </c>
      <c r="D62" s="16">
        <v>8.0000000000000002E-3</v>
      </c>
    </row>
    <row r="63" spans="1:4" x14ac:dyDescent="0.45">
      <c r="A63" s="13" t="s">
        <v>247</v>
      </c>
      <c r="B63" s="13">
        <v>138</v>
      </c>
      <c r="C63" s="13">
        <v>0</v>
      </c>
      <c r="D63" s="16">
        <v>0</v>
      </c>
    </row>
    <row r="64" spans="1:4" x14ac:dyDescent="0.45">
      <c r="A64" s="13" t="s">
        <v>250</v>
      </c>
      <c r="B64" s="13">
        <v>766</v>
      </c>
      <c r="C64" s="13">
        <v>0</v>
      </c>
      <c r="D64" s="16">
        <v>0</v>
      </c>
    </row>
    <row r="65" spans="1:4" x14ac:dyDescent="0.45">
      <c r="A65" s="13" t="s">
        <v>251</v>
      </c>
      <c r="B65" s="13">
        <v>78</v>
      </c>
      <c r="C65" s="13">
        <v>0</v>
      </c>
      <c r="D65" s="16">
        <v>0</v>
      </c>
    </row>
    <row r="66" spans="1:4" x14ac:dyDescent="0.45">
      <c r="A66" s="13" t="s">
        <v>252</v>
      </c>
      <c r="B66" s="13">
        <v>688</v>
      </c>
      <c r="C66" s="13">
        <v>0</v>
      </c>
      <c r="D66" s="16">
        <v>0</v>
      </c>
    </row>
    <row r="67" spans="1:4" x14ac:dyDescent="0.45">
      <c r="A67" s="13" t="s">
        <v>253</v>
      </c>
      <c r="B67" s="13">
        <v>680</v>
      </c>
      <c r="C67" s="13">
        <v>12</v>
      </c>
      <c r="D67" s="16">
        <v>1.7999999999999999E-2</v>
      </c>
    </row>
    <row r="68" spans="1:4" x14ac:dyDescent="0.45">
      <c r="A68" s="13" t="s">
        <v>254</v>
      </c>
      <c r="B68" s="13">
        <v>375</v>
      </c>
      <c r="C68" s="13">
        <v>9</v>
      </c>
      <c r="D68" s="16">
        <v>2.4E-2</v>
      </c>
    </row>
    <row r="69" spans="1:4" x14ac:dyDescent="0.45">
      <c r="A69" s="13" t="s">
        <v>255</v>
      </c>
      <c r="B69" s="13">
        <v>305</v>
      </c>
      <c r="C69" s="13">
        <v>3</v>
      </c>
      <c r="D69" s="16">
        <v>0.01</v>
      </c>
    </row>
    <row r="70" spans="1:4" x14ac:dyDescent="0.45">
      <c r="A70" s="13" t="s">
        <v>260</v>
      </c>
      <c r="B70" s="13" t="s">
        <v>25</v>
      </c>
      <c r="C70" s="13">
        <v>109</v>
      </c>
      <c r="D70" s="16">
        <v>7.4999999999999997E-2</v>
      </c>
    </row>
    <row r="71" spans="1:4" x14ac:dyDescent="0.45">
      <c r="A71" s="13" t="s">
        <v>250</v>
      </c>
      <c r="B71" s="13">
        <v>766</v>
      </c>
      <c r="C71" s="13">
        <v>0</v>
      </c>
      <c r="D71" s="16">
        <v>0</v>
      </c>
    </row>
    <row r="72" spans="1:4" x14ac:dyDescent="0.45">
      <c r="A72" s="13" t="s">
        <v>251</v>
      </c>
      <c r="B72" s="13">
        <v>78</v>
      </c>
      <c r="C72" s="13">
        <v>0</v>
      </c>
      <c r="D72" s="16">
        <v>0</v>
      </c>
    </row>
    <row r="73" spans="1:4" x14ac:dyDescent="0.45">
      <c r="A73" s="13" t="s">
        <v>252</v>
      </c>
      <c r="B73" s="13">
        <v>688</v>
      </c>
      <c r="C73" s="13">
        <v>0</v>
      </c>
      <c r="D73" s="16">
        <v>0</v>
      </c>
    </row>
    <row r="74" spans="1:4" x14ac:dyDescent="0.45">
      <c r="A74" s="13" t="s">
        <v>253</v>
      </c>
      <c r="B74" s="13">
        <v>680</v>
      </c>
      <c r="C74" s="13">
        <v>109</v>
      </c>
      <c r="D74" s="16">
        <v>0.16</v>
      </c>
    </row>
    <row r="75" spans="1:4" x14ac:dyDescent="0.45">
      <c r="A75" s="13" t="s">
        <v>254</v>
      </c>
      <c r="B75" s="13">
        <v>375</v>
      </c>
      <c r="C75" s="13">
        <v>33</v>
      </c>
      <c r="D75" s="16">
        <v>8.7999999999999995E-2</v>
      </c>
    </row>
    <row r="76" spans="1:4" x14ac:dyDescent="0.45">
      <c r="A76" s="13" t="s">
        <v>255</v>
      </c>
      <c r="B76" s="13">
        <v>305</v>
      </c>
      <c r="C76" s="13">
        <v>76</v>
      </c>
      <c r="D76" s="16">
        <v>0.249</v>
      </c>
    </row>
    <row r="77" spans="1:4" s="109" customFormat="1" ht="12.6" customHeight="1" x14ac:dyDescent="0.4">
      <c r="A77" s="109" t="s">
        <v>261</v>
      </c>
    </row>
    <row r="78" spans="1:4" s="113" customFormat="1" x14ac:dyDescent="0.45">
      <c r="A78" s="113" t="s">
        <v>436</v>
      </c>
    </row>
  </sheetData>
  <mergeCells count="9">
    <mergeCell ref="A2:XFD2"/>
    <mergeCell ref="A1:XFD1"/>
    <mergeCell ref="G3:I3"/>
    <mergeCell ref="G13:I13"/>
    <mergeCell ref="A77:XFD77"/>
    <mergeCell ref="A78:XFD78"/>
    <mergeCell ref="A25:XFD25"/>
    <mergeCell ref="A8:XFD8"/>
    <mergeCell ref="A5:XFD5"/>
  </mergeCells>
  <hyperlinks>
    <hyperlink ref="A2" location="'Table of Contents'!A1" display="Return to Table of Contents" xr:uid="{092C9622-E037-43CA-9940-AAA757EFD2B0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60848-56DD-450F-BA6D-E72813091B13}">
  <dimension ref="A1:E20"/>
  <sheetViews>
    <sheetView workbookViewId="0">
      <selection sqref="A1:XFD1"/>
    </sheetView>
  </sheetViews>
  <sheetFormatPr defaultColWidth="0" defaultRowHeight="12.9" zeroHeight="1" x14ac:dyDescent="0.5"/>
  <cols>
    <col min="1" max="1" width="48.1171875" bestFit="1" customWidth="1"/>
    <col min="2" max="2" width="7" bestFit="1" customWidth="1"/>
    <col min="3" max="3" width="28.5859375" bestFit="1" customWidth="1"/>
    <col min="4" max="4" width="20.703125" bestFit="1" customWidth="1"/>
    <col min="5" max="5" width="18.5859375" bestFit="1" customWidth="1"/>
    <col min="6" max="16384" width="9.1171875" hidden="1"/>
  </cols>
  <sheetData>
    <row r="1" spans="1:5" s="116" customFormat="1" ht="13.8" x14ac:dyDescent="0.5">
      <c r="A1" s="116" t="s">
        <v>262</v>
      </c>
    </row>
    <row r="2" spans="1:5" s="115" customFormat="1" ht="12.9" customHeight="1" x14ac:dyDescent="0.45">
      <c r="A2" s="115" t="s">
        <v>16</v>
      </c>
    </row>
    <row r="3" spans="1:5" s="117" customFormat="1" ht="12.6" customHeight="1" x14ac:dyDescent="0.4">
      <c r="A3" s="117" t="s">
        <v>263</v>
      </c>
    </row>
    <row r="4" spans="1:5" s="13" customFormat="1" ht="12.6" x14ac:dyDescent="0.45">
      <c r="A4" s="13" t="s">
        <v>264</v>
      </c>
      <c r="B4" s="72" t="s">
        <v>265</v>
      </c>
      <c r="C4" s="13" t="s">
        <v>266</v>
      </c>
      <c r="D4" s="13" t="s">
        <v>267</v>
      </c>
      <c r="E4" s="107"/>
    </row>
    <row r="5" spans="1:5" s="13" customFormat="1" ht="12.6" x14ac:dyDescent="0.45">
      <c r="A5" s="13" t="s">
        <v>268</v>
      </c>
      <c r="B5" s="21">
        <v>2021</v>
      </c>
      <c r="C5" s="13" t="s">
        <v>269</v>
      </c>
      <c r="D5" s="13">
        <v>11.28</v>
      </c>
      <c r="E5" s="107"/>
    </row>
    <row r="6" spans="1:5" s="13" customFormat="1" ht="12.6" x14ac:dyDescent="0.45">
      <c r="A6" s="13" t="s">
        <v>268</v>
      </c>
      <c r="B6" s="21">
        <v>2021</v>
      </c>
      <c r="C6" s="13" t="s">
        <v>270</v>
      </c>
      <c r="D6" s="13">
        <v>12.76</v>
      </c>
      <c r="E6" s="107"/>
    </row>
    <row r="7" spans="1:5" s="13" customFormat="1" ht="12.6" x14ac:dyDescent="0.45">
      <c r="A7" s="13" t="s">
        <v>268</v>
      </c>
      <c r="B7" s="21">
        <v>2021</v>
      </c>
      <c r="C7" s="13" t="s">
        <v>271</v>
      </c>
      <c r="D7" s="13">
        <v>19.3</v>
      </c>
      <c r="E7" s="107"/>
    </row>
    <row r="8" spans="1:5" s="13" customFormat="1" ht="12.6" x14ac:dyDescent="0.45">
      <c r="A8" s="13" t="s">
        <v>268</v>
      </c>
      <c r="B8" s="21">
        <v>2021</v>
      </c>
      <c r="C8" s="13" t="s">
        <v>272</v>
      </c>
      <c r="D8" s="13">
        <v>58.05</v>
      </c>
      <c r="E8" s="107"/>
    </row>
    <row r="9" spans="1:5" s="13" customFormat="1" ht="12.6" x14ac:dyDescent="0.45">
      <c r="A9" s="13" t="s">
        <v>268</v>
      </c>
      <c r="B9" s="21">
        <v>2021</v>
      </c>
      <c r="C9" s="13" t="s">
        <v>273</v>
      </c>
      <c r="D9" s="13">
        <v>17.53</v>
      </c>
      <c r="E9" s="107"/>
    </row>
    <row r="10" spans="1:5" s="13" customFormat="1" ht="12.6" x14ac:dyDescent="0.45">
      <c r="A10" s="13" t="s">
        <v>268</v>
      </c>
      <c r="B10" s="21">
        <v>2021</v>
      </c>
      <c r="C10" s="13" t="s">
        <v>274</v>
      </c>
      <c r="D10" s="13">
        <v>5.14</v>
      </c>
      <c r="E10" s="107"/>
    </row>
    <row r="11" spans="1:5" s="113" customFormat="1" ht="12.6" x14ac:dyDescent="0.45">
      <c r="A11" s="113" t="s">
        <v>438</v>
      </c>
    </row>
    <row r="12" spans="1:5" s="13" customFormat="1" ht="12.6" x14ac:dyDescent="0.45">
      <c r="A12" s="73" t="s">
        <v>264</v>
      </c>
      <c r="B12" s="74" t="s">
        <v>265</v>
      </c>
      <c r="C12" s="74" t="s">
        <v>266</v>
      </c>
      <c r="D12" s="74" t="s">
        <v>275</v>
      </c>
      <c r="E12" s="75" t="s">
        <v>267</v>
      </c>
    </row>
    <row r="13" spans="1:5" s="13" customFormat="1" ht="12.6" x14ac:dyDescent="0.45">
      <c r="A13" s="22" t="s">
        <v>68</v>
      </c>
      <c r="B13" s="23">
        <v>2021</v>
      </c>
      <c r="C13" s="23" t="s">
        <v>274</v>
      </c>
      <c r="D13" s="23">
        <v>124</v>
      </c>
      <c r="E13" s="24">
        <v>6.14</v>
      </c>
    </row>
    <row r="14" spans="1:5" s="13" customFormat="1" ht="12.6" x14ac:dyDescent="0.45">
      <c r="A14" s="25" t="s">
        <v>68</v>
      </c>
      <c r="B14" s="26">
        <v>2021</v>
      </c>
      <c r="C14" s="26" t="s">
        <v>276</v>
      </c>
      <c r="D14" s="26">
        <v>640</v>
      </c>
      <c r="E14" s="27">
        <v>31.67</v>
      </c>
    </row>
    <row r="15" spans="1:5" s="13" customFormat="1" ht="12.6" x14ac:dyDescent="0.45">
      <c r="A15" s="22" t="s">
        <v>68</v>
      </c>
      <c r="B15" s="23">
        <v>2021</v>
      </c>
      <c r="C15" s="23" t="s">
        <v>269</v>
      </c>
      <c r="D15" s="23">
        <v>269</v>
      </c>
      <c r="E15" s="24">
        <v>13.31</v>
      </c>
    </row>
    <row r="16" spans="1:5" s="13" customFormat="1" ht="12.6" x14ac:dyDescent="0.45">
      <c r="A16" s="25" t="s">
        <v>68</v>
      </c>
      <c r="B16" s="26">
        <v>2021</v>
      </c>
      <c r="C16" s="26" t="s">
        <v>270</v>
      </c>
      <c r="D16" s="26">
        <v>200</v>
      </c>
      <c r="E16" s="27">
        <v>9.9</v>
      </c>
    </row>
    <row r="17" spans="1:5" s="13" customFormat="1" ht="12.6" x14ac:dyDescent="0.45">
      <c r="A17" s="22" t="s">
        <v>68</v>
      </c>
      <c r="B17" s="23">
        <v>2021</v>
      </c>
      <c r="C17" s="23" t="s">
        <v>272</v>
      </c>
      <c r="D17" s="23">
        <v>519</v>
      </c>
      <c r="E17" s="24">
        <v>25.68</v>
      </c>
    </row>
    <row r="18" spans="1:5" s="13" customFormat="1" ht="12.6" x14ac:dyDescent="0.45">
      <c r="A18" s="25" t="s">
        <v>68</v>
      </c>
      <c r="B18" s="26">
        <v>2021</v>
      </c>
      <c r="C18" s="26" t="s">
        <v>273</v>
      </c>
      <c r="D18" s="26">
        <v>1029</v>
      </c>
      <c r="E18" s="27">
        <v>50.92</v>
      </c>
    </row>
    <row r="19" spans="1:5" s="118" customFormat="1" ht="12.6" customHeight="1" x14ac:dyDescent="0.4">
      <c r="A19" s="118" t="s">
        <v>277</v>
      </c>
      <c r="B19" s="119"/>
      <c r="C19" s="119"/>
      <c r="D19" s="119"/>
      <c r="E19" s="119"/>
    </row>
    <row r="20" spans="1:5" s="121" customFormat="1" x14ac:dyDescent="0.5">
      <c r="A20" s="121" t="s">
        <v>436</v>
      </c>
    </row>
  </sheetData>
  <mergeCells count="7">
    <mergeCell ref="A20:XFD20"/>
    <mergeCell ref="A1:XFD1"/>
    <mergeCell ref="A2:XFD2"/>
    <mergeCell ref="A3:XFD3"/>
    <mergeCell ref="A11:XFD11"/>
    <mergeCell ref="E4:E10"/>
    <mergeCell ref="A19:XFD19"/>
  </mergeCells>
  <hyperlinks>
    <hyperlink ref="A2" location="'Table of Contents'!A1" display="Return to Table of Contents" xr:uid="{273874F4-F3C7-4BCE-B34A-2A74C03941EB}"/>
  </hyperlinks>
  <pageMargins left="0.7" right="0.7" top="0.75" bottom="0.75" header="0.3" footer="0.3"/>
  <pageSetup orientation="portrait" verticalDpi="597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9B734E-515C-44AC-977C-E62A3AD34EF6}">
  <dimension ref="A1:C20"/>
  <sheetViews>
    <sheetView workbookViewId="0">
      <selection sqref="A1:XFD1"/>
    </sheetView>
  </sheetViews>
  <sheetFormatPr defaultColWidth="0" defaultRowHeight="12.9" zeroHeight="1" x14ac:dyDescent="0.5"/>
  <cols>
    <col min="1" max="1" width="48.1171875" bestFit="1" customWidth="1"/>
    <col min="2" max="2" width="7" bestFit="1" customWidth="1"/>
    <col min="3" max="3" width="15.41015625" bestFit="1" customWidth="1"/>
    <col min="4" max="16384" width="9.1171875" hidden="1"/>
  </cols>
  <sheetData>
    <row r="1" spans="1:3" s="116" customFormat="1" ht="13.8" x14ac:dyDescent="0.5">
      <c r="A1" s="116" t="s">
        <v>262</v>
      </c>
    </row>
    <row r="2" spans="1:3" s="115" customFormat="1" ht="12.9" customHeight="1" x14ac:dyDescent="0.45">
      <c r="A2" s="115" t="s">
        <v>16</v>
      </c>
    </row>
    <row r="3" spans="1:3" ht="14.1" x14ac:dyDescent="0.5">
      <c r="A3" s="36" t="s">
        <v>278</v>
      </c>
      <c r="B3" s="37" t="s">
        <v>268</v>
      </c>
      <c r="C3" s="38" t="s">
        <v>279</v>
      </c>
    </row>
    <row r="4" spans="1:3" x14ac:dyDescent="0.5">
      <c r="A4" s="22" t="s">
        <v>280</v>
      </c>
      <c r="B4" s="28">
        <v>7.0000000000000001E-3</v>
      </c>
      <c r="C4" s="30">
        <v>0</v>
      </c>
    </row>
    <row r="5" spans="1:3" x14ac:dyDescent="0.5">
      <c r="A5" s="25" t="s">
        <v>281</v>
      </c>
      <c r="B5" s="29">
        <v>7.1999999999999995E-2</v>
      </c>
      <c r="C5" s="31">
        <v>0.51200000000000001</v>
      </c>
    </row>
    <row r="6" spans="1:3" s="117" customFormat="1" ht="12.9" customHeight="1" x14ac:dyDescent="0.4">
      <c r="A6" s="117" t="s">
        <v>282</v>
      </c>
    </row>
    <row r="7" spans="1:3" s="121" customFormat="1" x14ac:dyDescent="0.5">
      <c r="A7" s="121" t="s">
        <v>437</v>
      </c>
    </row>
    <row r="17" spans="1:3" ht="30.6" hidden="1" customHeight="1" x14ac:dyDescent="0.5"/>
    <row r="19" spans="1:3" hidden="1" x14ac:dyDescent="0.5">
      <c r="A19" s="32"/>
      <c r="B19" s="33"/>
      <c r="C19" s="33"/>
    </row>
    <row r="20" spans="1:3" hidden="1" x14ac:dyDescent="0.5">
      <c r="A20" s="34"/>
      <c r="B20" s="35"/>
      <c r="C20" s="35"/>
    </row>
  </sheetData>
  <mergeCells count="4">
    <mergeCell ref="A1:XFD1"/>
    <mergeCell ref="A2:XFD2"/>
    <mergeCell ref="A7:XFD7"/>
    <mergeCell ref="A6:XFD6"/>
  </mergeCells>
  <hyperlinks>
    <hyperlink ref="A2" location="'Table of Contents'!A1" display="Return to Table of Contents" xr:uid="{944EE564-7834-4F88-AC26-C14BD53C8145}"/>
  </hyperlinks>
  <pageMargins left="0.7" right="0.7" top="0.75" bottom="0.75" header="0.3" footer="0.3"/>
  <pageSetup orientation="portrait" verticalDpi="597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F4E2A7-AF1F-4FC5-A734-E41CA70D6F21}">
  <dimension ref="A1:C8"/>
  <sheetViews>
    <sheetView workbookViewId="0">
      <selection sqref="A1:XFD1"/>
    </sheetView>
  </sheetViews>
  <sheetFormatPr defaultColWidth="0" defaultRowHeight="12.9" zeroHeight="1" x14ac:dyDescent="0.5"/>
  <cols>
    <col min="1" max="1" width="15.29296875" style="39" bestFit="1" customWidth="1"/>
    <col min="2" max="2" width="24.41015625" style="39" customWidth="1"/>
    <col min="3" max="3" width="38.703125" style="39" bestFit="1" customWidth="1"/>
    <col min="4" max="16384" width="8.87890625" style="39" hidden="1"/>
  </cols>
  <sheetData>
    <row r="1" spans="1:3" s="123" customFormat="1" ht="14.1" customHeight="1" x14ac:dyDescent="0.45">
      <c r="A1" s="123" t="s">
        <v>10</v>
      </c>
    </row>
    <row r="2" spans="1:3" s="115" customFormat="1" ht="12.9" customHeight="1" x14ac:dyDescent="0.45">
      <c r="A2" s="115" t="s">
        <v>16</v>
      </c>
    </row>
    <row r="3" spans="1:3" ht="14.1" x14ac:dyDescent="0.5">
      <c r="A3" s="40" t="s">
        <v>283</v>
      </c>
      <c r="B3" s="41"/>
      <c r="C3" s="42"/>
    </row>
    <row r="4" spans="1:3" x14ac:dyDescent="0.5">
      <c r="A4" s="43" t="s">
        <v>264</v>
      </c>
      <c r="B4" s="44" t="s">
        <v>284</v>
      </c>
      <c r="C4" s="45" t="s">
        <v>285</v>
      </c>
    </row>
    <row r="5" spans="1:3" x14ac:dyDescent="0.5">
      <c r="A5" s="46" t="s">
        <v>279</v>
      </c>
      <c r="B5" s="47">
        <v>38659</v>
      </c>
      <c r="C5" s="48" t="s">
        <v>286</v>
      </c>
    </row>
    <row r="6" spans="1:3" x14ac:dyDescent="0.5">
      <c r="A6" s="49" t="s">
        <v>268</v>
      </c>
      <c r="B6" s="50">
        <v>63826</v>
      </c>
      <c r="C6" s="51" t="s">
        <v>287</v>
      </c>
    </row>
    <row r="7" spans="1:3" s="122" customFormat="1" ht="12.9" customHeight="1" x14ac:dyDescent="0.4">
      <c r="A7" s="122" t="s">
        <v>288</v>
      </c>
    </row>
    <row r="8" spans="1:3" s="124" customFormat="1" x14ac:dyDescent="0.5">
      <c r="A8" s="124" t="s">
        <v>437</v>
      </c>
    </row>
  </sheetData>
  <mergeCells count="4">
    <mergeCell ref="A8:XFD8"/>
    <mergeCell ref="A7:XFD7"/>
    <mergeCell ref="A1:XFD1"/>
    <mergeCell ref="A2:XFD2"/>
  </mergeCells>
  <hyperlinks>
    <hyperlink ref="A2" location="'Table of Contents'!A1" display="Return to Table of Contents" xr:uid="{BC7425EA-633B-40E2-89FA-52E246ECF546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B701C-226C-4CB5-B1E4-BBD62012B891}">
  <dimension ref="A1:E10"/>
  <sheetViews>
    <sheetView workbookViewId="0">
      <selection sqref="A1:XFD1"/>
    </sheetView>
  </sheetViews>
  <sheetFormatPr defaultColWidth="0" defaultRowHeight="12.9" zeroHeight="1" x14ac:dyDescent="0.5"/>
  <cols>
    <col min="1" max="1" width="51.703125" bestFit="1" customWidth="1"/>
    <col min="2" max="2" width="46.87890625" bestFit="1" customWidth="1"/>
    <col min="3" max="3" width="10.5859375" bestFit="1" customWidth="1"/>
    <col min="4" max="4" width="17.87890625" bestFit="1" customWidth="1"/>
    <col min="5" max="5" width="0" hidden="1" customWidth="1"/>
    <col min="6" max="16384" width="9.1171875" hidden="1"/>
  </cols>
  <sheetData>
    <row r="1" spans="1:5" s="116" customFormat="1" ht="13.8" x14ac:dyDescent="0.5">
      <c r="A1" s="116" t="s">
        <v>11</v>
      </c>
    </row>
    <row r="2" spans="1:5" s="115" customFormat="1" ht="12.9" customHeight="1" x14ac:dyDescent="0.45">
      <c r="A2" s="115" t="s">
        <v>16</v>
      </c>
    </row>
    <row r="3" spans="1:5" ht="15" x14ac:dyDescent="0.5">
      <c r="A3" s="105" t="s">
        <v>289</v>
      </c>
      <c r="B3" s="106"/>
      <c r="C3" s="106"/>
      <c r="D3" s="106"/>
      <c r="E3" s="9"/>
    </row>
    <row r="4" spans="1:5" ht="14.1" x14ac:dyDescent="0.5">
      <c r="A4" s="40" t="s">
        <v>264</v>
      </c>
      <c r="B4" s="41" t="s">
        <v>290</v>
      </c>
      <c r="C4" s="42" t="s">
        <v>291</v>
      </c>
      <c r="D4" s="40" t="s">
        <v>292</v>
      </c>
      <c r="E4" s="10"/>
    </row>
    <row r="5" spans="1:5" ht="14.4" thickBot="1" x14ac:dyDescent="0.55000000000000004">
      <c r="A5" s="52" t="s">
        <v>268</v>
      </c>
      <c r="B5" s="53" t="s">
        <v>293</v>
      </c>
      <c r="C5" s="54">
        <v>8936897</v>
      </c>
      <c r="D5" s="55">
        <v>87.28</v>
      </c>
      <c r="E5" s="10"/>
    </row>
    <row r="6" spans="1:5" ht="14.4" thickBot="1" x14ac:dyDescent="0.55000000000000004">
      <c r="A6" s="6" t="s">
        <v>279</v>
      </c>
      <c r="B6" s="7" t="s">
        <v>293</v>
      </c>
      <c r="C6" s="8">
        <v>902</v>
      </c>
      <c r="D6" s="12">
        <v>89.26</v>
      </c>
      <c r="E6" s="10"/>
    </row>
    <row r="7" spans="1:5" ht="14.4" thickBot="1" x14ac:dyDescent="0.55000000000000004">
      <c r="A7" s="3" t="s">
        <v>268</v>
      </c>
      <c r="B7" s="4" t="s">
        <v>294</v>
      </c>
      <c r="C7" s="5">
        <v>1302444</v>
      </c>
      <c r="D7" s="11">
        <v>12.72</v>
      </c>
      <c r="E7" s="10"/>
    </row>
    <row r="8" spans="1:5" ht="14.1" x14ac:dyDescent="0.5">
      <c r="A8" s="56" t="s">
        <v>279</v>
      </c>
      <c r="B8" s="57" t="s">
        <v>294</v>
      </c>
      <c r="C8" s="58">
        <v>108</v>
      </c>
      <c r="D8" s="59">
        <v>10.74</v>
      </c>
      <c r="E8" s="10"/>
    </row>
    <row r="9" spans="1:5" s="122" customFormat="1" ht="12.9" customHeight="1" x14ac:dyDescent="0.4">
      <c r="A9" s="122" t="s">
        <v>288</v>
      </c>
    </row>
    <row r="10" spans="1:5" s="121" customFormat="1" x14ac:dyDescent="0.5">
      <c r="A10" s="121" t="s">
        <v>437</v>
      </c>
    </row>
  </sheetData>
  <mergeCells count="5">
    <mergeCell ref="A3:D3"/>
    <mergeCell ref="A10:XFD10"/>
    <mergeCell ref="A9:XFD9"/>
    <mergeCell ref="A2:XFD2"/>
    <mergeCell ref="A1:XFD1"/>
  </mergeCells>
  <hyperlinks>
    <hyperlink ref="A2" location="'Table of Contents'!A1" display="Return to Table of Contents" xr:uid="{C80D16DB-68B5-4375-9D2F-DB82D301DCF5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81410-706D-4E8D-8BD5-1468F131164F}">
  <dimension ref="A1:M58"/>
  <sheetViews>
    <sheetView workbookViewId="0">
      <selection sqref="A1:XFD1"/>
    </sheetView>
  </sheetViews>
  <sheetFormatPr defaultColWidth="0" defaultRowHeight="14.4" zeroHeight="1" x14ac:dyDescent="0.55000000000000004"/>
  <cols>
    <col min="1" max="1" width="24.41015625" style="1" customWidth="1"/>
    <col min="2" max="2" width="12" style="1" bestFit="1" customWidth="1"/>
    <col min="3" max="3" width="23.17578125" style="1" bestFit="1" customWidth="1"/>
    <col min="4" max="4" width="14.5859375" style="1" bestFit="1" customWidth="1"/>
    <col min="5" max="5" width="17.703125" style="1" bestFit="1" customWidth="1"/>
    <col min="6" max="6" width="8.703125" style="1" customWidth="1"/>
    <col min="7" max="12" width="8.87890625" style="1" customWidth="1"/>
    <col min="13" max="13" width="0" style="1" hidden="1" customWidth="1"/>
    <col min="14" max="16384" width="8.87890625" style="1" hidden="1"/>
  </cols>
  <sheetData>
    <row r="1" spans="1:13" s="116" customFormat="1" ht="14.4" customHeight="1" x14ac:dyDescent="0.5">
      <c r="A1" s="116" t="s">
        <v>12</v>
      </c>
    </row>
    <row r="2" spans="1:13" s="115" customFormat="1" ht="14.4" customHeight="1" x14ac:dyDescent="0.45">
      <c r="A2" s="115" t="s">
        <v>16</v>
      </c>
    </row>
    <row r="3" spans="1:13" hidden="1" x14ac:dyDescent="0.55000000000000004">
      <c r="A3" s="61"/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42" x14ac:dyDescent="0.55000000000000004">
      <c r="A4" s="62" t="s">
        <v>264</v>
      </c>
      <c r="B4" s="62" t="s">
        <v>265</v>
      </c>
      <c r="C4" s="62" t="s">
        <v>295</v>
      </c>
      <c r="D4" s="62" t="s">
        <v>296</v>
      </c>
      <c r="E4" s="70" t="s">
        <v>297</v>
      </c>
      <c r="F4" s="125"/>
      <c r="G4" s="125"/>
      <c r="H4" s="125"/>
      <c r="I4" s="125"/>
      <c r="J4" s="125"/>
      <c r="K4" s="125"/>
      <c r="L4" s="125"/>
      <c r="M4" s="61"/>
    </row>
    <row r="5" spans="1:13" x14ac:dyDescent="0.55000000000000004">
      <c r="A5" s="63" t="s">
        <v>298</v>
      </c>
      <c r="B5" s="63">
        <v>2022</v>
      </c>
      <c r="C5" s="63">
        <v>643</v>
      </c>
      <c r="D5" s="63">
        <v>1951</v>
      </c>
      <c r="E5" s="64">
        <f>C5/D5</f>
        <v>0.32957457713992822</v>
      </c>
      <c r="F5" s="125"/>
      <c r="G5" s="125"/>
      <c r="H5" s="125"/>
      <c r="I5" s="125"/>
      <c r="J5" s="125"/>
      <c r="K5" s="125"/>
      <c r="L5" s="125"/>
      <c r="M5" s="61"/>
    </row>
    <row r="6" spans="1:13" x14ac:dyDescent="0.55000000000000004">
      <c r="A6" s="65" t="s">
        <v>298</v>
      </c>
      <c r="B6" s="65">
        <v>2021</v>
      </c>
      <c r="C6" s="65">
        <v>774</v>
      </c>
      <c r="D6" s="65">
        <v>1970</v>
      </c>
      <c r="E6" s="66">
        <f t="shared" ref="E6:E15" si="0">C6/D6</f>
        <v>0.39289340101522841</v>
      </c>
      <c r="F6" s="125"/>
      <c r="G6" s="125"/>
      <c r="H6" s="125"/>
      <c r="I6" s="125"/>
      <c r="J6" s="125"/>
      <c r="K6" s="125"/>
      <c r="L6" s="125"/>
      <c r="M6" s="61"/>
    </row>
    <row r="7" spans="1:13" x14ac:dyDescent="0.55000000000000004">
      <c r="A7" s="63" t="s">
        <v>298</v>
      </c>
      <c r="B7" s="63">
        <v>2020</v>
      </c>
      <c r="C7" s="63">
        <v>810</v>
      </c>
      <c r="D7" s="63">
        <v>2184</v>
      </c>
      <c r="E7" s="64">
        <f t="shared" si="0"/>
        <v>0.37087912087912089</v>
      </c>
      <c r="F7" s="125"/>
      <c r="G7" s="125"/>
      <c r="H7" s="125"/>
      <c r="I7" s="125"/>
      <c r="J7" s="125"/>
      <c r="K7" s="125"/>
      <c r="L7" s="125"/>
      <c r="M7" s="61"/>
    </row>
    <row r="8" spans="1:13" x14ac:dyDescent="0.55000000000000004">
      <c r="A8" s="65" t="s">
        <v>298</v>
      </c>
      <c r="B8" s="65">
        <v>2019</v>
      </c>
      <c r="C8" s="65">
        <v>479</v>
      </c>
      <c r="D8" s="65">
        <v>2177</v>
      </c>
      <c r="E8" s="66">
        <f t="shared" si="0"/>
        <v>0.22002756086357372</v>
      </c>
      <c r="F8" s="125"/>
      <c r="G8" s="125"/>
      <c r="H8" s="125"/>
      <c r="I8" s="125"/>
      <c r="J8" s="125"/>
      <c r="K8" s="125"/>
      <c r="L8" s="125"/>
      <c r="M8" s="61"/>
    </row>
    <row r="9" spans="1:13" x14ac:dyDescent="0.55000000000000004">
      <c r="A9" s="63" t="s">
        <v>298</v>
      </c>
      <c r="B9" s="63">
        <v>2018</v>
      </c>
      <c r="C9" s="63">
        <v>473</v>
      </c>
      <c r="D9" s="63">
        <v>2172</v>
      </c>
      <c r="E9" s="64">
        <f t="shared" si="0"/>
        <v>0.21777163904235727</v>
      </c>
      <c r="F9" s="125"/>
      <c r="G9" s="125"/>
      <c r="H9" s="125"/>
      <c r="I9" s="125"/>
      <c r="J9" s="125"/>
      <c r="K9" s="125"/>
      <c r="L9" s="125"/>
      <c r="M9" s="61"/>
    </row>
    <row r="10" spans="1:13" x14ac:dyDescent="0.55000000000000004">
      <c r="A10" s="65" t="s">
        <v>298</v>
      </c>
      <c r="B10" s="65">
        <v>2017</v>
      </c>
      <c r="C10" s="65">
        <v>643</v>
      </c>
      <c r="D10" s="65">
        <v>2173</v>
      </c>
      <c r="E10" s="66">
        <f t="shared" si="0"/>
        <v>0.29590427979751494</v>
      </c>
      <c r="F10" s="125"/>
      <c r="G10" s="125"/>
      <c r="H10" s="125"/>
      <c r="I10" s="125"/>
      <c r="J10" s="125"/>
      <c r="K10" s="125"/>
      <c r="L10" s="125"/>
      <c r="M10" s="61"/>
    </row>
    <row r="11" spans="1:13" x14ac:dyDescent="0.55000000000000004">
      <c r="A11" s="63" t="s">
        <v>298</v>
      </c>
      <c r="B11" s="63">
        <v>2016</v>
      </c>
      <c r="C11" s="63">
        <v>661</v>
      </c>
      <c r="D11" s="63">
        <v>2155</v>
      </c>
      <c r="E11" s="64">
        <f t="shared" si="0"/>
        <v>0.30672853828306262</v>
      </c>
      <c r="F11" s="125"/>
      <c r="G11" s="125"/>
      <c r="H11" s="125"/>
      <c r="I11" s="125"/>
      <c r="J11" s="125"/>
      <c r="K11" s="125"/>
      <c r="L11" s="125"/>
      <c r="M11" s="61"/>
    </row>
    <row r="12" spans="1:13" x14ac:dyDescent="0.55000000000000004">
      <c r="A12" s="65" t="s">
        <v>298</v>
      </c>
      <c r="B12" s="65">
        <v>2015</v>
      </c>
      <c r="C12" s="65">
        <v>527</v>
      </c>
      <c r="D12" s="65">
        <v>2169</v>
      </c>
      <c r="E12" s="66">
        <f t="shared" si="0"/>
        <v>0.2429691101890272</v>
      </c>
      <c r="F12" s="125"/>
      <c r="G12" s="125"/>
      <c r="H12" s="125"/>
      <c r="I12" s="125"/>
      <c r="J12" s="125"/>
      <c r="K12" s="125"/>
      <c r="L12" s="125"/>
      <c r="M12" s="61"/>
    </row>
    <row r="13" spans="1:13" x14ac:dyDescent="0.55000000000000004">
      <c r="A13" s="63" t="s">
        <v>298</v>
      </c>
      <c r="B13" s="63">
        <v>2014</v>
      </c>
      <c r="C13" s="63">
        <v>554</v>
      </c>
      <c r="D13" s="63">
        <v>2220</v>
      </c>
      <c r="E13" s="64">
        <f>C13/D13</f>
        <v>0.24954954954954955</v>
      </c>
      <c r="F13" s="125"/>
      <c r="G13" s="125"/>
      <c r="H13" s="125"/>
      <c r="I13" s="125"/>
      <c r="J13" s="125"/>
      <c r="K13" s="125"/>
      <c r="L13" s="125"/>
      <c r="M13" s="61"/>
    </row>
    <row r="14" spans="1:13" x14ac:dyDescent="0.55000000000000004">
      <c r="A14" s="65" t="s">
        <v>298</v>
      </c>
      <c r="B14" s="65">
        <v>2013</v>
      </c>
      <c r="C14" s="65">
        <v>694</v>
      </c>
      <c r="D14" s="65">
        <v>2243</v>
      </c>
      <c r="E14" s="66">
        <f t="shared" si="0"/>
        <v>0.30940704413731607</v>
      </c>
      <c r="F14" s="125"/>
      <c r="G14" s="125"/>
      <c r="H14" s="125"/>
      <c r="I14" s="125"/>
      <c r="J14" s="125"/>
      <c r="K14" s="125"/>
      <c r="L14" s="125"/>
      <c r="M14" s="61"/>
    </row>
    <row r="15" spans="1:13" x14ac:dyDescent="0.55000000000000004">
      <c r="A15" s="63" t="s">
        <v>298</v>
      </c>
      <c r="B15" s="63">
        <v>2012</v>
      </c>
      <c r="C15" s="63">
        <v>587</v>
      </c>
      <c r="D15" s="63">
        <v>2251</v>
      </c>
      <c r="E15" s="64">
        <f t="shared" si="0"/>
        <v>0.26077298978231894</v>
      </c>
      <c r="F15" s="125"/>
      <c r="G15" s="125"/>
      <c r="H15" s="125"/>
      <c r="I15" s="125"/>
      <c r="J15" s="125"/>
      <c r="K15" s="125"/>
      <c r="L15" s="125"/>
      <c r="M15" s="61"/>
    </row>
    <row r="16" spans="1:13" s="126" customFormat="1" ht="14.4" customHeight="1" x14ac:dyDescent="0.4">
      <c r="A16" s="126" t="s">
        <v>299</v>
      </c>
    </row>
    <row r="17" spans="1:13" s="127" customFormat="1" ht="14.4" customHeight="1" x14ac:dyDescent="0.5">
      <c r="A17" s="127" t="s">
        <v>438</v>
      </c>
    </row>
    <row r="18" spans="1:13" x14ac:dyDescent="0.55000000000000004">
      <c r="A18" s="61"/>
      <c r="B18" s="60">
        <v>2012</v>
      </c>
      <c r="C18" s="60">
        <v>2013</v>
      </c>
      <c r="D18" s="60">
        <v>2014</v>
      </c>
      <c r="E18" s="60">
        <v>2015</v>
      </c>
      <c r="F18" s="60">
        <v>2016</v>
      </c>
      <c r="G18" s="60">
        <v>2017</v>
      </c>
      <c r="H18" s="60">
        <v>2018</v>
      </c>
      <c r="I18" s="60">
        <v>2019</v>
      </c>
      <c r="J18" s="60">
        <v>2020</v>
      </c>
      <c r="K18" s="60">
        <v>2021</v>
      </c>
      <c r="L18" s="60">
        <v>2022</v>
      </c>
      <c r="M18" s="61"/>
    </row>
    <row r="19" spans="1:13" x14ac:dyDescent="0.55000000000000004">
      <c r="A19" s="61" t="s">
        <v>300</v>
      </c>
      <c r="B19" s="67">
        <v>0.26</v>
      </c>
      <c r="C19" s="67">
        <v>0.31</v>
      </c>
      <c r="D19" s="67">
        <v>0.25</v>
      </c>
      <c r="E19" s="67">
        <v>0.24</v>
      </c>
      <c r="F19" s="67">
        <v>0.31</v>
      </c>
      <c r="G19" s="67">
        <v>0.3</v>
      </c>
      <c r="H19" s="67">
        <v>0.22</v>
      </c>
      <c r="I19" s="67">
        <v>0.22</v>
      </c>
      <c r="J19" s="67">
        <v>0.37</v>
      </c>
      <c r="K19" s="67">
        <v>0.39</v>
      </c>
      <c r="L19" s="67">
        <v>0.33</v>
      </c>
      <c r="M19" s="68"/>
    </row>
    <row r="20" spans="1:13" x14ac:dyDescent="0.55000000000000004">
      <c r="A20" s="61" t="s">
        <v>268</v>
      </c>
      <c r="B20" s="69">
        <f>6997594/24607114</f>
        <v>0.28437280373472484</v>
      </c>
      <c r="C20" s="69">
        <f>7188197/25032531</f>
        <v>0.28715422343829317</v>
      </c>
      <c r="D20" s="69">
        <f>7295606/25478976</f>
        <v>0.28633827356327035</v>
      </c>
      <c r="E20" s="69">
        <f>7269437/25923852</f>
        <v>0.2804150015977564</v>
      </c>
      <c r="F20" s="67">
        <f>7191237/26334005</f>
        <v>0.27307798415015111</v>
      </c>
      <c r="G20" s="69">
        <f>7065728/26794198</f>
        <v>0.26370365703799009</v>
      </c>
      <c r="H20" s="69">
        <f>6977529/27264694</f>
        <v>0.25591811153281235</v>
      </c>
      <c r="I20" s="69">
        <f>6820935/27637858</f>
        <v>0.24679680313865135</v>
      </c>
      <c r="J20" s="67">
        <f>6682034/28013446</f>
        <v>0.23852952614255313</v>
      </c>
      <c r="K20" s="69">
        <f>6618565/28260264</f>
        <v>0.2342003952970857</v>
      </c>
      <c r="L20" s="69">
        <f>6619157/28615931</f>
        <v>0.2313102096870446</v>
      </c>
      <c r="M20" s="61"/>
    </row>
    <row r="23" spans="1:13" hidden="1" x14ac:dyDescent="0.55000000000000004">
      <c r="F23" s="1" t="s">
        <v>301</v>
      </c>
    </row>
    <row r="32" spans="1:13" s="128" customFormat="1" x14ac:dyDescent="0.55000000000000004">
      <c r="A32" s="128" t="s">
        <v>437</v>
      </c>
    </row>
    <row r="44" spans="11:11" hidden="1" x14ac:dyDescent="0.55000000000000004">
      <c r="K44" s="97"/>
    </row>
    <row r="49" spans="2:8" hidden="1" x14ac:dyDescent="0.55000000000000004">
      <c r="H49" s="1" t="s">
        <v>302</v>
      </c>
    </row>
    <row r="58" spans="2:8" hidden="1" x14ac:dyDescent="0.55000000000000004">
      <c r="B58" s="2"/>
      <c r="C58" s="2"/>
      <c r="D58" s="2"/>
      <c r="E58" s="2"/>
      <c r="F58" s="2"/>
    </row>
  </sheetData>
  <mergeCells count="6">
    <mergeCell ref="A32:XFD32"/>
    <mergeCell ref="A17:XFD17"/>
    <mergeCell ref="A16:XFD16"/>
    <mergeCell ref="A1:XFD1"/>
    <mergeCell ref="A2:XFD2"/>
    <mergeCell ref="F4:L15"/>
  </mergeCells>
  <hyperlinks>
    <hyperlink ref="A2" location="'Table of Contents'!A1" display="Return to Table of Contents" xr:uid="{8CDDE7FC-3D0C-4C82-9813-0A5C19C3A9E9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F88D2C-12E4-4513-80F9-7AAFCCA9C9DC}">
  <dimension ref="A1:BP73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9.1171875" customWidth="1"/>
    <col min="2" max="2" width="32.76171875" bestFit="1" customWidth="1"/>
    <col min="3" max="3" width="9.1171875" customWidth="1"/>
    <col min="4" max="4" width="43.8203125" bestFit="1" customWidth="1"/>
    <col min="5" max="5" width="14.87890625" customWidth="1"/>
    <col min="6" max="6" width="23.41015625" bestFit="1" customWidth="1"/>
    <col min="7" max="27" width="9.1171875" customWidth="1"/>
    <col min="28" max="28" width="9.1171875" hidden="1" customWidth="1"/>
    <col min="29" max="29" width="15.29296875" hidden="1" customWidth="1"/>
    <col min="30" max="30" width="12" hidden="1" customWidth="1"/>
    <col min="31" max="67" width="9.1171875" hidden="1" customWidth="1"/>
    <col min="68" max="68" width="0" hidden="1" customWidth="1"/>
    <col min="69" max="16384" width="9.1171875" hidden="1"/>
  </cols>
  <sheetData>
    <row r="1" spans="1:27" s="116" customFormat="1" ht="13.8" x14ac:dyDescent="0.5">
      <c r="A1" s="116" t="s">
        <v>13</v>
      </c>
    </row>
    <row r="2" spans="1:27" s="112" customFormat="1" ht="14.1" x14ac:dyDescent="0.5">
      <c r="A2" s="112" t="s">
        <v>16</v>
      </c>
    </row>
    <row r="5" spans="1:27" ht="15" customHeight="1" x14ac:dyDescent="0.5">
      <c r="A5" s="92" t="s">
        <v>386</v>
      </c>
      <c r="B5" s="92" t="s">
        <v>303</v>
      </c>
      <c r="C5" s="92" t="s">
        <v>304</v>
      </c>
      <c r="D5" s="92" t="s">
        <v>305</v>
      </c>
      <c r="E5" s="93" t="s">
        <v>306</v>
      </c>
      <c r="F5" s="92" t="s">
        <v>307</v>
      </c>
      <c r="G5" s="99" t="s">
        <v>308</v>
      </c>
      <c r="H5" s="92" t="s">
        <v>309</v>
      </c>
      <c r="I5" s="92" t="s">
        <v>310</v>
      </c>
      <c r="J5" s="92" t="s">
        <v>311</v>
      </c>
      <c r="K5" s="92" t="s">
        <v>312</v>
      </c>
      <c r="L5" s="92" t="s">
        <v>313</v>
      </c>
      <c r="M5" s="92" t="s">
        <v>314</v>
      </c>
      <c r="N5" s="92" t="s">
        <v>315</v>
      </c>
      <c r="O5" s="99" t="s">
        <v>316</v>
      </c>
      <c r="P5" s="99" t="s">
        <v>317</v>
      </c>
      <c r="Q5" s="99" t="s">
        <v>318</v>
      </c>
      <c r="R5" s="99" t="s">
        <v>319</v>
      </c>
      <c r="S5" s="99" t="s">
        <v>320</v>
      </c>
      <c r="T5" s="99" t="s">
        <v>321</v>
      </c>
      <c r="U5" s="99" t="s">
        <v>322</v>
      </c>
      <c r="V5" s="99" t="s">
        <v>323</v>
      </c>
      <c r="W5" s="99" t="s">
        <v>324</v>
      </c>
      <c r="X5" s="99" t="s">
        <v>325</v>
      </c>
      <c r="Y5" s="99" t="s">
        <v>326</v>
      </c>
      <c r="Z5" s="99" t="s">
        <v>327</v>
      </c>
      <c r="AA5" s="99" t="s">
        <v>328</v>
      </c>
    </row>
    <row r="6" spans="1:27" ht="14.4" x14ac:dyDescent="0.55000000000000004">
      <c r="A6" s="94" t="s">
        <v>387</v>
      </c>
      <c r="B6" s="94" t="s">
        <v>334</v>
      </c>
      <c r="C6" s="94" t="s">
        <v>335</v>
      </c>
      <c r="D6" t="s">
        <v>334</v>
      </c>
      <c r="E6" s="80">
        <v>172265362.468961</v>
      </c>
      <c r="F6" s="81">
        <v>172265360.75443399</v>
      </c>
      <c r="G6" s="78">
        <v>5.3837996333333332E-2</v>
      </c>
      <c r="H6" s="78">
        <v>0.13157009306338349</v>
      </c>
      <c r="I6" s="78">
        <v>6.2592152674190632E-2</v>
      </c>
      <c r="J6" s="82">
        <v>28196.041143400002</v>
      </c>
      <c r="K6" s="82">
        <v>35172.5984627</v>
      </c>
      <c r="L6" s="82">
        <v>47922.460750099999</v>
      </c>
      <c r="M6" s="82">
        <v>75287.358990399996</v>
      </c>
      <c r="N6" s="82">
        <v>118507.07420800001</v>
      </c>
      <c r="O6" s="79">
        <v>0.49210711899999998</v>
      </c>
      <c r="P6" s="79">
        <v>0.50789288099999996</v>
      </c>
      <c r="Q6" s="79">
        <v>0.12848163900000001</v>
      </c>
      <c r="R6" s="79">
        <v>0.212139995</v>
      </c>
      <c r="S6" s="79">
        <v>0.21623817200000001</v>
      </c>
      <c r="T6" s="79">
        <v>0.19863023899999999</v>
      </c>
      <c r="U6" s="79">
        <v>0.16875443000000001</v>
      </c>
      <c r="V6" s="79">
        <v>7.5755525000000004E-2</v>
      </c>
      <c r="W6" s="79">
        <v>0.60800162099999999</v>
      </c>
      <c r="X6" s="79">
        <v>0.171823479</v>
      </c>
      <c r="Y6" s="79">
        <v>0.12500255800000001</v>
      </c>
      <c r="Z6" s="79">
        <v>6.4664850999999995E-2</v>
      </c>
      <c r="AA6" s="79">
        <v>3.0507491000000001E-2</v>
      </c>
    </row>
    <row r="7" spans="1:27" ht="14.4" x14ac:dyDescent="0.55000000000000004">
      <c r="A7" s="94" t="s">
        <v>387</v>
      </c>
      <c r="B7" s="100" t="s">
        <v>336</v>
      </c>
      <c r="C7" t="s">
        <v>337</v>
      </c>
      <c r="D7" t="s">
        <v>388</v>
      </c>
      <c r="E7" s="80">
        <v>3063888.8688099999</v>
      </c>
      <c r="F7" s="81">
        <v>3063888.8323300001</v>
      </c>
      <c r="G7" s="84">
        <v>9.8008523750000007E-2</v>
      </c>
      <c r="H7" s="84">
        <v>0.2869919535456833</v>
      </c>
      <c r="I7" s="84">
        <v>8.1351600881271066E-2</v>
      </c>
      <c r="J7" s="85">
        <v>29287.91</v>
      </c>
      <c r="K7" s="85">
        <v>33892.03</v>
      </c>
      <c r="L7" s="85">
        <v>37603.040000000001</v>
      </c>
      <c r="M7" s="85">
        <v>44980.73</v>
      </c>
      <c r="N7" s="85">
        <v>50405.14</v>
      </c>
      <c r="O7" s="84">
        <v>0.235119157</v>
      </c>
      <c r="P7" s="84">
        <v>0.76488084300000003</v>
      </c>
      <c r="Q7" s="84">
        <v>0.21451227</v>
      </c>
      <c r="R7" s="84">
        <v>0.247557517</v>
      </c>
      <c r="S7" s="84">
        <v>0.19278890600000001</v>
      </c>
      <c r="T7" s="84">
        <v>0.166838561</v>
      </c>
      <c r="U7" s="84">
        <v>0.13210428599999999</v>
      </c>
      <c r="V7" s="84">
        <v>4.6198459999999997E-2</v>
      </c>
      <c r="W7" s="84">
        <v>0.48779019099999998</v>
      </c>
      <c r="X7" s="84">
        <v>0.22739498699999999</v>
      </c>
      <c r="Y7" s="84">
        <v>0.22101322900000001</v>
      </c>
      <c r="Z7" s="84">
        <v>3.3922247000000003E-2</v>
      </c>
      <c r="AA7" s="84">
        <v>2.9879346000000001E-2</v>
      </c>
    </row>
    <row r="8" spans="1:27" ht="14.4" x14ac:dyDescent="0.55000000000000004">
      <c r="A8" s="94" t="s">
        <v>387</v>
      </c>
      <c r="B8" s="100" t="s">
        <v>336</v>
      </c>
      <c r="C8" t="s">
        <v>338</v>
      </c>
      <c r="D8" t="s">
        <v>389</v>
      </c>
      <c r="E8" s="80">
        <v>2949834.14634</v>
      </c>
      <c r="F8" s="81">
        <v>2949834.0993499998</v>
      </c>
      <c r="G8" s="84">
        <v>7.0190306500000008E-2</v>
      </c>
      <c r="H8" s="84">
        <v>0.19039418145291831</v>
      </c>
      <c r="I8" s="84">
        <v>2.4500310778377481E-2</v>
      </c>
      <c r="J8" s="85">
        <v>29383.599999999999</v>
      </c>
      <c r="K8" s="85">
        <v>34666.5</v>
      </c>
      <c r="L8" s="85">
        <v>39643.360000000001</v>
      </c>
      <c r="M8" s="85">
        <v>48508.75</v>
      </c>
      <c r="N8" s="85">
        <v>61458.2</v>
      </c>
      <c r="O8" s="84">
        <v>0.70288056899999996</v>
      </c>
      <c r="P8" s="84">
        <v>0.29711943099999999</v>
      </c>
      <c r="Q8" s="84">
        <v>0.15615014299999999</v>
      </c>
      <c r="R8" s="84">
        <v>0.26647194400000002</v>
      </c>
      <c r="S8" s="84">
        <v>0.20587904300000001</v>
      </c>
      <c r="T8" s="84">
        <v>0.17110318799999999</v>
      </c>
      <c r="U8" s="84">
        <v>0.146297385</v>
      </c>
      <c r="V8" s="84">
        <v>5.4098298000000003E-2</v>
      </c>
      <c r="W8" s="84">
        <v>0.55902791799999996</v>
      </c>
      <c r="X8" s="84">
        <v>0.182597117</v>
      </c>
      <c r="Y8" s="84">
        <v>0.190433831</v>
      </c>
      <c r="Z8" s="84">
        <v>3.9699196999999999E-2</v>
      </c>
      <c r="AA8" s="84">
        <v>2.8241938000000001E-2</v>
      </c>
    </row>
    <row r="9" spans="1:27" ht="14.4" x14ac:dyDescent="0.55000000000000004">
      <c r="A9" s="94" t="s">
        <v>387</v>
      </c>
      <c r="B9" s="100" t="s">
        <v>336</v>
      </c>
      <c r="C9" t="s">
        <v>339</v>
      </c>
      <c r="D9" t="s">
        <v>390</v>
      </c>
      <c r="E9" s="80">
        <v>2358870.81935</v>
      </c>
      <c r="F9" s="81">
        <v>2358870.77464</v>
      </c>
      <c r="G9" s="84">
        <v>5.3336355666666668E-2</v>
      </c>
      <c r="H9" s="84">
        <v>0.26943037384722135</v>
      </c>
      <c r="I9" s="84">
        <v>7.1433173956694893E-2</v>
      </c>
      <c r="J9" s="85">
        <v>36202.910000000003</v>
      </c>
      <c r="K9" s="85">
        <v>44515.67</v>
      </c>
      <c r="L9" s="85">
        <v>53975.5</v>
      </c>
      <c r="M9" s="85">
        <v>63927.48</v>
      </c>
      <c r="N9" s="85">
        <v>79300.070000000007</v>
      </c>
      <c r="O9" s="84">
        <v>6.2988184000000003E-2</v>
      </c>
      <c r="P9" s="84">
        <v>0.93701181600000005</v>
      </c>
      <c r="Q9" s="84">
        <v>4.8493538000000003E-2</v>
      </c>
      <c r="R9" s="84">
        <v>0.165450336</v>
      </c>
      <c r="S9" s="84">
        <v>0.22140931</v>
      </c>
      <c r="T9" s="84">
        <v>0.246720571</v>
      </c>
      <c r="U9" s="84">
        <v>0.225924182</v>
      </c>
      <c r="V9" s="84">
        <v>9.2002063999999995E-2</v>
      </c>
      <c r="W9" s="84">
        <v>0.58422033900000003</v>
      </c>
      <c r="X9" s="84">
        <v>0.201942708</v>
      </c>
      <c r="Y9" s="84">
        <v>0.167639872</v>
      </c>
      <c r="Z9" s="84">
        <v>2.3524803E-2</v>
      </c>
      <c r="AA9" s="84">
        <v>2.2672277000000001E-2</v>
      </c>
    </row>
    <row r="10" spans="1:27" ht="14.4" x14ac:dyDescent="0.55000000000000004">
      <c r="A10" s="94" t="s">
        <v>387</v>
      </c>
      <c r="B10" s="100" t="s">
        <v>336</v>
      </c>
      <c r="C10" t="s">
        <v>340</v>
      </c>
      <c r="D10" t="s">
        <v>391</v>
      </c>
      <c r="E10" s="80">
        <v>1513076.9204200001</v>
      </c>
      <c r="F10" s="81">
        <v>1513076.90873</v>
      </c>
      <c r="G10" s="84">
        <v>6.5052481666666676E-2</v>
      </c>
      <c r="H10" s="84">
        <v>0.12671360158073267</v>
      </c>
      <c r="I10" s="84">
        <v>1.5659948123075418E-2</v>
      </c>
      <c r="J10" s="85">
        <v>29873.3</v>
      </c>
      <c r="K10" s="85">
        <v>34888.400000000001</v>
      </c>
      <c r="L10" s="85">
        <v>38881.769999999997</v>
      </c>
      <c r="M10" s="85">
        <v>47338.37</v>
      </c>
      <c r="N10" s="85">
        <v>60002.83</v>
      </c>
      <c r="O10" s="84">
        <v>0.39726795100000001</v>
      </c>
      <c r="P10" s="84">
        <v>0.60273204899999999</v>
      </c>
      <c r="Q10" s="84">
        <v>0.115847376</v>
      </c>
      <c r="R10" s="84">
        <v>0.22575652099999999</v>
      </c>
      <c r="S10" s="84">
        <v>0.21177507800000001</v>
      </c>
      <c r="T10" s="84">
        <v>0.21369302400000001</v>
      </c>
      <c r="U10" s="84">
        <v>0.18246130199999999</v>
      </c>
      <c r="V10" s="84">
        <v>5.0466697999999997E-2</v>
      </c>
      <c r="W10" s="84">
        <v>0.55192799299999995</v>
      </c>
      <c r="X10" s="84">
        <v>0.174187549</v>
      </c>
      <c r="Y10" s="84">
        <v>0.18769315</v>
      </c>
      <c r="Z10" s="84">
        <v>6.6987381999999998E-2</v>
      </c>
      <c r="AA10" s="84">
        <v>1.9203926E-2</v>
      </c>
    </row>
    <row r="11" spans="1:27" ht="14.4" x14ac:dyDescent="0.55000000000000004">
      <c r="A11" s="94" t="s">
        <v>387</v>
      </c>
      <c r="B11" s="100" t="s">
        <v>336</v>
      </c>
      <c r="C11" t="s">
        <v>341</v>
      </c>
      <c r="D11" t="s">
        <v>392</v>
      </c>
      <c r="E11" s="80">
        <v>1413547.1858699999</v>
      </c>
      <c r="F11" s="81">
        <v>1413547.1721099999</v>
      </c>
      <c r="G11" s="84">
        <v>5.0413435666666666E-2</v>
      </c>
      <c r="H11" s="84">
        <v>0.15358027275897301</v>
      </c>
      <c r="I11" s="84">
        <v>6.3954923807060096E-2</v>
      </c>
      <c r="J11" s="85">
        <v>26181.82</v>
      </c>
      <c r="K11" s="85">
        <v>33458.379999999997</v>
      </c>
      <c r="L11" s="85">
        <v>43271.9</v>
      </c>
      <c r="M11" s="85">
        <v>56224.88</v>
      </c>
      <c r="N11" s="85">
        <v>78215.39</v>
      </c>
      <c r="O11" s="84">
        <v>4.7700571999999997E-2</v>
      </c>
      <c r="P11" s="84">
        <v>0.952299428</v>
      </c>
      <c r="Q11" s="84">
        <v>0.14315254899999999</v>
      </c>
      <c r="R11" s="84">
        <v>0.232679046</v>
      </c>
      <c r="S11" s="84">
        <v>0.242899428</v>
      </c>
      <c r="T11" s="84">
        <v>0.19744784000000001</v>
      </c>
      <c r="U11" s="84">
        <v>0.13922130699999999</v>
      </c>
      <c r="V11" s="84">
        <v>4.459983E-2</v>
      </c>
      <c r="W11" s="84">
        <v>0.519849004</v>
      </c>
      <c r="X11" s="84">
        <v>0.36219736600000002</v>
      </c>
      <c r="Y11" s="84">
        <v>7.3871615000000002E-2</v>
      </c>
      <c r="Z11" s="84">
        <v>1.6616355999999999E-2</v>
      </c>
      <c r="AA11" s="84">
        <v>2.7465659E-2</v>
      </c>
    </row>
    <row r="12" spans="1:27" ht="14.4" x14ac:dyDescent="0.55000000000000004">
      <c r="A12" s="94" t="s">
        <v>387</v>
      </c>
      <c r="B12" s="100" t="s">
        <v>336</v>
      </c>
      <c r="C12" t="s">
        <v>342</v>
      </c>
      <c r="D12" t="s">
        <v>393</v>
      </c>
      <c r="E12" s="80">
        <v>877360.658666</v>
      </c>
      <c r="F12" s="81">
        <v>877360.64933699998</v>
      </c>
      <c r="G12" s="84">
        <v>5.0064108666666662E-2</v>
      </c>
      <c r="H12" s="84">
        <v>0.4921373865053304</v>
      </c>
      <c r="I12" s="84">
        <v>5.583871648574807E-2</v>
      </c>
      <c r="J12" s="85">
        <v>47606.82</v>
      </c>
      <c r="K12" s="85">
        <v>57984.1</v>
      </c>
      <c r="L12" s="85">
        <v>74949.59</v>
      </c>
      <c r="M12" s="85">
        <v>96464.2</v>
      </c>
      <c r="N12" s="85">
        <v>122630.16</v>
      </c>
      <c r="O12" s="84">
        <v>4.9480258999999999E-2</v>
      </c>
      <c r="P12" s="84">
        <v>0.95051974100000003</v>
      </c>
      <c r="Q12" s="84">
        <v>3.0532472000000001E-2</v>
      </c>
      <c r="R12" s="84">
        <v>0.16242002999999999</v>
      </c>
      <c r="S12" s="84">
        <v>0.24902862100000001</v>
      </c>
      <c r="T12" s="84">
        <v>0.26159243500000001</v>
      </c>
      <c r="U12" s="84">
        <v>0.21508592200000001</v>
      </c>
      <c r="V12" s="84">
        <v>8.1340519999999999E-2</v>
      </c>
      <c r="W12" s="84">
        <v>0.74220303799999998</v>
      </c>
      <c r="X12" s="84">
        <v>0.180321441</v>
      </c>
      <c r="Y12" s="84">
        <v>4.3098564999999998E-2</v>
      </c>
      <c r="Z12" s="84">
        <v>1.2448696E-2</v>
      </c>
      <c r="AA12" s="84">
        <v>2.1928259999999998E-2</v>
      </c>
    </row>
    <row r="13" spans="1:27" ht="14.4" x14ac:dyDescent="0.55000000000000004">
      <c r="A13" s="94" t="s">
        <v>387</v>
      </c>
      <c r="B13" s="100" t="s">
        <v>336</v>
      </c>
      <c r="C13" t="s">
        <v>343</v>
      </c>
      <c r="D13" t="s">
        <v>394</v>
      </c>
      <c r="E13" s="80">
        <v>624351.73663699999</v>
      </c>
      <c r="F13" s="81">
        <v>624351.725722</v>
      </c>
      <c r="G13" s="84">
        <v>3.8611508333333329E-2</v>
      </c>
      <c r="H13" s="84">
        <v>0.33846401384549302</v>
      </c>
      <c r="I13" s="84">
        <v>6.1826746580258274E-2</v>
      </c>
      <c r="J13" s="85">
        <v>45917.34</v>
      </c>
      <c r="K13" s="85">
        <v>58782.14</v>
      </c>
      <c r="L13" s="85">
        <v>75754.66</v>
      </c>
      <c r="M13" s="85">
        <v>96307.73</v>
      </c>
      <c r="N13" s="85">
        <v>119097.82</v>
      </c>
      <c r="O13" s="84">
        <v>6.9944630999999993E-2</v>
      </c>
      <c r="P13" s="84">
        <v>0.93005536899999997</v>
      </c>
      <c r="Q13" s="84">
        <v>2.3087937999999999E-2</v>
      </c>
      <c r="R13" s="84">
        <v>0.13831300299999999</v>
      </c>
      <c r="S13" s="84">
        <v>0.239512326</v>
      </c>
      <c r="T13" s="84">
        <v>0.28377261500000001</v>
      </c>
      <c r="U13" s="84">
        <v>0.24769521</v>
      </c>
      <c r="V13" s="84">
        <v>6.7618907000000006E-2</v>
      </c>
      <c r="W13" s="84">
        <v>0.73801839700000005</v>
      </c>
      <c r="X13" s="84">
        <v>0.13824070699999999</v>
      </c>
      <c r="Y13" s="84">
        <v>7.8567733000000001E-2</v>
      </c>
      <c r="Z13" s="84">
        <v>1.8923590000000001E-2</v>
      </c>
      <c r="AA13" s="84">
        <v>2.6249573000000002E-2</v>
      </c>
    </row>
    <row r="14" spans="1:27" ht="14.4" x14ac:dyDescent="0.55000000000000004">
      <c r="A14" s="94" t="s">
        <v>387</v>
      </c>
      <c r="B14" s="100" t="s">
        <v>336</v>
      </c>
      <c r="C14" t="s">
        <v>344</v>
      </c>
      <c r="D14" t="s">
        <v>395</v>
      </c>
      <c r="E14" s="80">
        <v>606985.429718</v>
      </c>
      <c r="F14" s="81">
        <v>606985.42365899996</v>
      </c>
      <c r="G14" s="84">
        <v>5.6079235833333331E-2</v>
      </c>
      <c r="H14" s="84">
        <v>0.2339053625589938</v>
      </c>
      <c r="I14" s="84">
        <v>3.6075955718036602E-2</v>
      </c>
      <c r="J14" s="85">
        <v>31718.57</v>
      </c>
      <c r="K14" s="85">
        <v>37039.65</v>
      </c>
      <c r="L14" s="85">
        <v>45813.53</v>
      </c>
      <c r="M14" s="85">
        <v>58255.42</v>
      </c>
      <c r="N14" s="85">
        <v>72850.73</v>
      </c>
      <c r="O14" s="84">
        <v>0.42245525</v>
      </c>
      <c r="P14" s="84">
        <v>0.57754475000000005</v>
      </c>
      <c r="Q14" s="84">
        <v>7.8881556000000005E-2</v>
      </c>
      <c r="R14" s="84">
        <v>0.19978220299999999</v>
      </c>
      <c r="S14" s="84">
        <v>0.203564827</v>
      </c>
      <c r="T14" s="84">
        <v>0.22004131900000001</v>
      </c>
      <c r="U14" s="84">
        <v>0.222059487</v>
      </c>
      <c r="V14" s="84">
        <v>7.5670609E-2</v>
      </c>
      <c r="W14" s="84">
        <v>0.600358163</v>
      </c>
      <c r="X14" s="84">
        <v>0.17348340800000001</v>
      </c>
      <c r="Y14" s="84">
        <v>0.13411347200000001</v>
      </c>
      <c r="Z14" s="84">
        <v>7.0886314000000006E-2</v>
      </c>
      <c r="AA14" s="84">
        <v>2.1158643000000001E-2</v>
      </c>
    </row>
    <row r="15" spans="1:27" ht="14.4" x14ac:dyDescent="0.55000000000000004">
      <c r="A15" s="94" t="s">
        <v>387</v>
      </c>
      <c r="B15" s="100" t="s">
        <v>336</v>
      </c>
      <c r="C15" t="s">
        <v>345</v>
      </c>
      <c r="D15" t="s">
        <v>396</v>
      </c>
      <c r="E15" s="80">
        <v>479987.10916400002</v>
      </c>
      <c r="F15" s="81">
        <v>479987.103351</v>
      </c>
      <c r="G15" s="84">
        <v>5.5214324333333335E-2</v>
      </c>
      <c r="H15" s="84">
        <v>0.31292666801624358</v>
      </c>
      <c r="I15" s="84">
        <v>6.5737987982545876E-2</v>
      </c>
      <c r="J15" s="85">
        <v>37839.26</v>
      </c>
      <c r="K15" s="85">
        <v>45797.39</v>
      </c>
      <c r="L15" s="85">
        <v>55941.82</v>
      </c>
      <c r="M15" s="85">
        <v>73157.73</v>
      </c>
      <c r="N15" s="85">
        <v>96509.87</v>
      </c>
      <c r="O15" s="84">
        <v>3.3100895999999998E-2</v>
      </c>
      <c r="P15" s="84">
        <v>0.96689910400000001</v>
      </c>
      <c r="Q15" s="84">
        <v>7.6114560999999997E-2</v>
      </c>
      <c r="R15" s="84">
        <v>0.18830301699999999</v>
      </c>
      <c r="S15" s="84">
        <v>0.21728713499999999</v>
      </c>
      <c r="T15" s="84">
        <v>0.23858771200000001</v>
      </c>
      <c r="U15" s="84">
        <v>0.210614037</v>
      </c>
      <c r="V15" s="84">
        <v>6.9093537999999996E-2</v>
      </c>
      <c r="W15" s="84">
        <v>0.73845234000000004</v>
      </c>
      <c r="X15" s="84">
        <v>0.16108910800000001</v>
      </c>
      <c r="Y15" s="84">
        <v>6.2103507000000002E-2</v>
      </c>
      <c r="Z15" s="84">
        <v>5.2417870000000004E-3</v>
      </c>
      <c r="AA15" s="84">
        <v>3.3113258999999999E-2</v>
      </c>
    </row>
    <row r="16" spans="1:27" ht="14.4" x14ac:dyDescent="0.55000000000000004">
      <c r="A16" s="94" t="s">
        <v>387</v>
      </c>
      <c r="B16" s="100" t="s">
        <v>336</v>
      </c>
      <c r="C16" t="s">
        <v>346</v>
      </c>
      <c r="D16" t="s">
        <v>397</v>
      </c>
      <c r="E16" s="80">
        <v>461378.77827000001</v>
      </c>
      <c r="F16" s="81">
        <v>461378.77345899999</v>
      </c>
      <c r="G16" s="84">
        <v>4.6755967833333335E-2</v>
      </c>
      <c r="H16" s="84">
        <v>0.19559984367426647</v>
      </c>
      <c r="I16" s="84">
        <v>6.5995586730651895E-2</v>
      </c>
      <c r="J16" s="85">
        <v>36092.11</v>
      </c>
      <c r="K16" s="85">
        <v>42071.54</v>
      </c>
      <c r="L16" s="85">
        <v>48700.71</v>
      </c>
      <c r="M16" s="85">
        <v>60225.8</v>
      </c>
      <c r="N16" s="85">
        <v>73973.58</v>
      </c>
      <c r="O16" s="84">
        <v>5.9276774999999997E-2</v>
      </c>
      <c r="P16" s="84">
        <v>0.94072322500000005</v>
      </c>
      <c r="Q16" s="84">
        <v>0.11441161</v>
      </c>
      <c r="R16" s="84">
        <v>0.24099762</v>
      </c>
      <c r="S16" s="84">
        <v>0.23930269800000001</v>
      </c>
      <c r="T16" s="84">
        <v>0.20181283</v>
      </c>
      <c r="U16" s="84">
        <v>0.16215120799999999</v>
      </c>
      <c r="V16" s="84">
        <v>4.1324034000000003E-2</v>
      </c>
      <c r="W16" s="84">
        <v>0.65612577999999999</v>
      </c>
      <c r="X16" s="84">
        <v>0.215630134</v>
      </c>
      <c r="Y16" s="84">
        <v>8.1451651E-2</v>
      </c>
      <c r="Z16" s="84">
        <v>2.1307908E-2</v>
      </c>
      <c r="AA16" s="84">
        <v>2.5484527E-2</v>
      </c>
    </row>
    <row r="17" spans="1:27" ht="14.4" x14ac:dyDescent="0.55000000000000004">
      <c r="A17" s="94" t="s">
        <v>387</v>
      </c>
      <c r="B17" s="100" t="s">
        <v>336</v>
      </c>
      <c r="C17" t="s">
        <v>347</v>
      </c>
      <c r="D17" t="s">
        <v>398</v>
      </c>
      <c r="E17" s="80">
        <v>277091.54492999997</v>
      </c>
      <c r="F17" s="81">
        <v>277091.54284100002</v>
      </c>
      <c r="G17" s="84">
        <v>3.6815922500000001E-2</v>
      </c>
      <c r="H17" s="84">
        <v>7.8894674066903064E-2</v>
      </c>
      <c r="I17" s="84">
        <v>7.669105583271546E-2</v>
      </c>
      <c r="J17" s="85">
        <v>31235.98</v>
      </c>
      <c r="K17" s="85">
        <v>36167.47</v>
      </c>
      <c r="L17" s="85">
        <v>40497.14</v>
      </c>
      <c r="M17" s="85">
        <v>48280.29</v>
      </c>
      <c r="N17" s="85">
        <v>59470.87</v>
      </c>
      <c r="O17" s="84">
        <v>0.49455776400000001</v>
      </c>
      <c r="P17" s="84">
        <v>0.50544223600000004</v>
      </c>
      <c r="Q17" s="84">
        <v>8.8653185999999995E-2</v>
      </c>
      <c r="R17" s="84">
        <v>0.17516988999999999</v>
      </c>
      <c r="S17" s="84">
        <v>0.18659573900000001</v>
      </c>
      <c r="T17" s="84">
        <v>0.222154455</v>
      </c>
      <c r="U17" s="84">
        <v>0.24730503700000001</v>
      </c>
      <c r="V17" s="84">
        <v>8.0121692999999994E-2</v>
      </c>
      <c r="W17" s="84">
        <v>0.51609934599999996</v>
      </c>
      <c r="X17" s="84">
        <v>0.16385171700000001</v>
      </c>
      <c r="Y17" s="84">
        <v>0.109389661</v>
      </c>
      <c r="Z17" s="84">
        <v>0.192445108</v>
      </c>
      <c r="AA17" s="84">
        <v>1.8214167E-2</v>
      </c>
    </row>
    <row r="18" spans="1:27" ht="14.4" x14ac:dyDescent="0.55000000000000004">
      <c r="A18" s="94" t="s">
        <v>387</v>
      </c>
      <c r="B18" s="100" t="s">
        <v>336</v>
      </c>
      <c r="C18" t="s">
        <v>348</v>
      </c>
      <c r="D18" t="s">
        <v>399</v>
      </c>
      <c r="E18" s="80">
        <v>172633.355886</v>
      </c>
      <c r="F18" s="81">
        <v>172633.352025</v>
      </c>
      <c r="G18" s="84">
        <v>3.8338334333333335E-2</v>
      </c>
      <c r="H18" s="84">
        <v>-0.22847229226072011</v>
      </c>
      <c r="I18" s="84">
        <v>5.4024110717970038E-2</v>
      </c>
      <c r="J18" s="85">
        <v>37720.46</v>
      </c>
      <c r="K18" s="85">
        <v>47284.39</v>
      </c>
      <c r="L18" s="85">
        <v>60933.11</v>
      </c>
      <c r="M18" s="85">
        <v>78110.19</v>
      </c>
      <c r="N18" s="85">
        <v>92012.88</v>
      </c>
      <c r="O18" s="84">
        <v>0.110048484</v>
      </c>
      <c r="P18" s="84">
        <v>0.889951516</v>
      </c>
      <c r="Q18" s="84">
        <v>7.5732912999999999E-2</v>
      </c>
      <c r="R18" s="84">
        <v>0.19167250799999999</v>
      </c>
      <c r="S18" s="84">
        <v>0.243006841</v>
      </c>
      <c r="T18" s="84">
        <v>0.26575451999999999</v>
      </c>
      <c r="U18" s="84">
        <v>0.181396373</v>
      </c>
      <c r="V18" s="84">
        <v>4.2436846E-2</v>
      </c>
      <c r="W18" s="84">
        <v>0.63636363600000001</v>
      </c>
      <c r="X18" s="84">
        <v>0.15375881899999999</v>
      </c>
      <c r="Y18" s="84">
        <v>0.144884553</v>
      </c>
      <c r="Z18" s="84">
        <v>3.7176918000000003E-2</v>
      </c>
      <c r="AA18" s="84">
        <v>2.7816074E-2</v>
      </c>
    </row>
    <row r="19" spans="1:27" ht="14.4" x14ac:dyDescent="0.55000000000000004">
      <c r="A19" s="94" t="s">
        <v>387</v>
      </c>
      <c r="B19" s="100" t="s">
        <v>336</v>
      </c>
      <c r="C19" t="s">
        <v>349</v>
      </c>
      <c r="D19" t="s">
        <v>400</v>
      </c>
      <c r="E19" s="80">
        <v>125340.55152399999</v>
      </c>
      <c r="F19" s="81">
        <v>125340.550045</v>
      </c>
      <c r="G19" s="84">
        <v>3.4354609750000001E-2</v>
      </c>
      <c r="H19" s="84">
        <v>0.10018087865556111</v>
      </c>
      <c r="I19" s="84">
        <v>7.3592222268415552E-2</v>
      </c>
      <c r="J19" s="85">
        <v>47798.75</v>
      </c>
      <c r="K19" s="85">
        <v>62795.85</v>
      </c>
      <c r="L19" s="85">
        <v>85269.35</v>
      </c>
      <c r="M19" s="85">
        <v>104194.47</v>
      </c>
      <c r="N19" s="85">
        <v>120054.68</v>
      </c>
      <c r="O19" s="84">
        <v>2.6096807999999999E-2</v>
      </c>
      <c r="P19" s="84">
        <v>0.97390319199999997</v>
      </c>
      <c r="Q19" s="84">
        <v>9.7885750999999993E-2</v>
      </c>
      <c r="R19" s="84">
        <v>0.28793681199999999</v>
      </c>
      <c r="S19" s="84">
        <v>0.26622785999999998</v>
      </c>
      <c r="T19" s="84">
        <v>0.20045476300000001</v>
      </c>
      <c r="U19" s="84">
        <v>0.13146641100000001</v>
      </c>
      <c r="V19" s="84">
        <v>1.6028403E-2</v>
      </c>
      <c r="W19" s="84">
        <v>0.77615464999999995</v>
      </c>
      <c r="X19" s="84">
        <v>0.124077517</v>
      </c>
      <c r="Y19" s="84">
        <v>6.8541019999999994E-2</v>
      </c>
      <c r="Z19" s="84">
        <v>7.1724340000000001E-3</v>
      </c>
      <c r="AA19" s="84">
        <v>2.4054379000000001E-2</v>
      </c>
    </row>
    <row r="20" spans="1:27" ht="14.4" x14ac:dyDescent="0.55000000000000004">
      <c r="A20" s="94" t="s">
        <v>387</v>
      </c>
      <c r="B20" s="100" t="s">
        <v>336</v>
      </c>
      <c r="C20" t="s">
        <v>350</v>
      </c>
      <c r="D20" t="s">
        <v>401</v>
      </c>
      <c r="E20" s="80">
        <v>106362.458721</v>
      </c>
      <c r="F20" s="81">
        <v>106362.456783</v>
      </c>
      <c r="G20" s="84">
        <v>3.861960775E-2</v>
      </c>
      <c r="H20" s="84">
        <v>-0.1570537087923837</v>
      </c>
      <c r="I20" s="84">
        <v>5.6921402182710634E-2</v>
      </c>
      <c r="J20" s="85">
        <v>39718.61</v>
      </c>
      <c r="K20" s="85">
        <v>48128.83</v>
      </c>
      <c r="L20" s="85">
        <v>64259.78</v>
      </c>
      <c r="M20" s="85">
        <v>91372.6</v>
      </c>
      <c r="N20" s="85">
        <v>101556.53</v>
      </c>
      <c r="O20" s="84">
        <v>5.5348194000000003E-2</v>
      </c>
      <c r="P20" s="84">
        <v>0.94465180599999998</v>
      </c>
      <c r="Q20" s="84">
        <v>7.2742144999999994E-2</v>
      </c>
      <c r="R20" s="84">
        <v>0.23857204600000001</v>
      </c>
      <c r="S20" s="84">
        <v>0.27105545199999997</v>
      </c>
      <c r="T20" s="84">
        <v>0.24842518899999999</v>
      </c>
      <c r="U20" s="84">
        <v>0.14310561999999999</v>
      </c>
      <c r="V20" s="84">
        <v>2.6099547000000001E-2</v>
      </c>
      <c r="W20" s="84">
        <v>0.621855139</v>
      </c>
      <c r="X20" s="84">
        <v>0.190788237</v>
      </c>
      <c r="Y20" s="84">
        <v>0.13602346700000001</v>
      </c>
      <c r="Z20" s="84">
        <v>2.5215298000000001E-2</v>
      </c>
      <c r="AA20" s="84">
        <v>2.6117859E-2</v>
      </c>
    </row>
    <row r="21" spans="1:27" ht="14.4" x14ac:dyDescent="0.55000000000000004">
      <c r="A21" s="94" t="s">
        <v>387</v>
      </c>
      <c r="B21" s="100" t="s">
        <v>336</v>
      </c>
      <c r="C21" t="s">
        <v>351</v>
      </c>
      <c r="D21" t="s">
        <v>402</v>
      </c>
      <c r="E21" s="80">
        <v>72798.016121199995</v>
      </c>
      <c r="F21" s="81">
        <v>72798.015954999995</v>
      </c>
      <c r="G21" s="84">
        <v>6.9970093583333337E-2</v>
      </c>
      <c r="H21" s="84">
        <v>0.10109276992931948</v>
      </c>
      <c r="I21" s="84">
        <v>3.2869225270043871E-2</v>
      </c>
      <c r="J21" s="85">
        <v>29759</v>
      </c>
      <c r="K21" s="85">
        <v>34919.15</v>
      </c>
      <c r="L21" s="85">
        <v>38287.480000000003</v>
      </c>
      <c r="M21" s="85">
        <v>46488.01</v>
      </c>
      <c r="N21" s="85">
        <v>56075.51</v>
      </c>
      <c r="O21" s="84">
        <v>6.6622709000000002E-2</v>
      </c>
      <c r="P21" s="84">
        <v>0.933377291</v>
      </c>
      <c r="Q21" s="84">
        <v>0.32598422999999999</v>
      </c>
      <c r="R21" s="84">
        <v>0.26467760099999998</v>
      </c>
      <c r="S21" s="84">
        <v>0.17654331200000001</v>
      </c>
      <c r="T21" s="84">
        <v>0.129797522</v>
      </c>
      <c r="U21" s="84">
        <v>7.3367399999999999E-2</v>
      </c>
      <c r="V21" s="84">
        <v>2.9629935E-2</v>
      </c>
      <c r="W21" s="84">
        <v>0.51695765100000002</v>
      </c>
      <c r="X21" s="84">
        <v>0.34861742600000001</v>
      </c>
      <c r="Y21" s="84">
        <v>9.6800780000000003E-2</v>
      </c>
      <c r="Z21" s="84">
        <v>1.1291364E-2</v>
      </c>
      <c r="AA21" s="84">
        <v>2.6332779000000001E-2</v>
      </c>
    </row>
    <row r="22" spans="1:27" ht="14.4" x14ac:dyDescent="0.55000000000000004">
      <c r="A22" s="94" t="s">
        <v>387</v>
      </c>
      <c r="B22" s="100" t="s">
        <v>336</v>
      </c>
      <c r="C22" t="s">
        <v>352</v>
      </c>
      <c r="D22" t="s">
        <v>403</v>
      </c>
      <c r="E22" s="80">
        <v>34339.497645099997</v>
      </c>
      <c r="F22" s="81">
        <v>34339.497005800004</v>
      </c>
      <c r="G22" s="84">
        <v>5.5742523916666668E-2</v>
      </c>
      <c r="H22" s="84">
        <v>-0.29826735497868839</v>
      </c>
      <c r="I22" s="84">
        <v>3.319667782800742E-2</v>
      </c>
      <c r="J22" s="85">
        <v>37894.14</v>
      </c>
      <c r="K22" s="85">
        <v>44367.22</v>
      </c>
      <c r="L22" s="85">
        <v>50137.69</v>
      </c>
      <c r="M22" s="85">
        <v>62186.42</v>
      </c>
      <c r="N22" s="85">
        <v>78539.039999999994</v>
      </c>
      <c r="O22" s="84">
        <v>2.2714697999999998E-2</v>
      </c>
      <c r="P22" s="84">
        <v>0.97728530199999997</v>
      </c>
      <c r="Q22" s="84">
        <v>8.9487477999999995E-2</v>
      </c>
      <c r="R22" s="84">
        <v>0.229004077</v>
      </c>
      <c r="S22" s="84">
        <v>0.238788585</v>
      </c>
      <c r="T22" s="84">
        <v>0.207047175</v>
      </c>
      <c r="U22" s="84">
        <v>0.17536400699999999</v>
      </c>
      <c r="V22" s="84">
        <v>6.0308677999999998E-2</v>
      </c>
      <c r="W22" s="84">
        <v>0.79521230099999995</v>
      </c>
      <c r="X22" s="84">
        <v>0.13920437999999999</v>
      </c>
      <c r="Y22" s="84">
        <v>4.3363038E-2</v>
      </c>
      <c r="Z22" s="84">
        <v>1.8347019999999999E-3</v>
      </c>
      <c r="AA22" s="84">
        <v>2.0385579000000001E-2</v>
      </c>
    </row>
    <row r="23" spans="1:27" ht="14.4" x14ac:dyDescent="0.55000000000000004">
      <c r="A23" s="94" t="s">
        <v>387</v>
      </c>
      <c r="B23" s="100" t="s">
        <v>336</v>
      </c>
      <c r="C23" t="s">
        <v>353</v>
      </c>
      <c r="D23" t="s">
        <v>404</v>
      </c>
      <c r="E23" s="80">
        <v>19985.161025900001</v>
      </c>
      <c r="F23" s="81">
        <v>19985.160669299999</v>
      </c>
      <c r="G23" s="84">
        <v>7.4036838583333334E-2</v>
      </c>
      <c r="H23" s="84">
        <v>-2.8735471202269051E-2</v>
      </c>
      <c r="I23" s="84">
        <v>6.0379001341854796E-2</v>
      </c>
      <c r="J23" s="85">
        <v>40217.42</v>
      </c>
      <c r="K23" s="85">
        <v>47669.08</v>
      </c>
      <c r="L23" s="85">
        <v>56775.85</v>
      </c>
      <c r="M23" s="85">
        <v>68320.22</v>
      </c>
      <c r="N23" s="85">
        <v>84135.06</v>
      </c>
      <c r="O23" s="84">
        <v>2.3117338000000001E-2</v>
      </c>
      <c r="P23" s="84">
        <v>0.97688266199999996</v>
      </c>
      <c r="Q23" s="84">
        <v>0.104022816</v>
      </c>
      <c r="R23" s="84">
        <v>0.249424597</v>
      </c>
      <c r="S23" s="84">
        <v>0.247623336</v>
      </c>
      <c r="T23" s="84">
        <v>0.19563694600000001</v>
      </c>
      <c r="U23" s="84">
        <v>0.14259981999999999</v>
      </c>
      <c r="V23" s="84">
        <v>6.0692484999999997E-2</v>
      </c>
      <c r="W23" s="84">
        <v>0.78094666300000004</v>
      </c>
      <c r="X23" s="84">
        <v>0.15811067700000001</v>
      </c>
      <c r="Y23" s="84">
        <v>3.5474831999999998E-2</v>
      </c>
      <c r="Z23" s="84">
        <v>3.5024520000000001E-3</v>
      </c>
      <c r="AA23" s="84">
        <v>2.1965376000000002E-2</v>
      </c>
    </row>
    <row r="24" spans="1:27" ht="14.4" x14ac:dyDescent="0.55000000000000004">
      <c r="A24" s="94" t="s">
        <v>387</v>
      </c>
      <c r="B24" s="100" t="s">
        <v>336</v>
      </c>
      <c r="C24" t="s">
        <v>354</v>
      </c>
      <c r="D24" t="s">
        <v>405</v>
      </c>
      <c r="E24" s="80">
        <v>5319.86872563</v>
      </c>
      <c r="F24" s="81">
        <v>5319.8686969199998</v>
      </c>
      <c r="G24" s="84">
        <v>6.5986795333333334E-2</v>
      </c>
      <c r="H24" s="84">
        <v>-0.50366412933037708</v>
      </c>
      <c r="I24" s="84">
        <v>-9.678813474274657E-2</v>
      </c>
      <c r="J24" s="85">
        <v>29623.25</v>
      </c>
      <c r="K24" s="85">
        <v>33717.65</v>
      </c>
      <c r="L24" s="85">
        <v>38021.17</v>
      </c>
      <c r="M24" s="85">
        <v>48489.97</v>
      </c>
      <c r="N24" s="85">
        <v>59170.63</v>
      </c>
      <c r="O24" s="84">
        <v>0.79849624100000005</v>
      </c>
      <c r="P24" s="84">
        <v>0.201503759</v>
      </c>
      <c r="Q24" s="84">
        <v>0.13120300800000001</v>
      </c>
      <c r="R24" s="84">
        <v>0.22725563900000001</v>
      </c>
      <c r="S24" s="84">
        <v>0.171992481</v>
      </c>
      <c r="T24" s="84">
        <v>0.17593985000000001</v>
      </c>
      <c r="U24" s="84">
        <v>0.17969924800000001</v>
      </c>
      <c r="V24" s="84">
        <v>0.11390977400000001</v>
      </c>
      <c r="W24" s="84">
        <v>0.49642857099999999</v>
      </c>
      <c r="X24" s="84">
        <v>0.18627819500000001</v>
      </c>
      <c r="Y24" s="84">
        <v>0.24473684200000001</v>
      </c>
      <c r="Z24" s="84">
        <v>3.9097743999999997E-2</v>
      </c>
      <c r="AA24" s="84">
        <v>3.3458647000000001E-2</v>
      </c>
    </row>
    <row r="25" spans="1:27" ht="14.4" x14ac:dyDescent="0.55000000000000004">
      <c r="A25" s="94" t="s">
        <v>387</v>
      </c>
      <c r="B25" s="100" t="s">
        <v>355</v>
      </c>
      <c r="C25" t="s">
        <v>356</v>
      </c>
      <c r="D25" t="s">
        <v>406</v>
      </c>
      <c r="E25" s="80">
        <v>812172.98222000001</v>
      </c>
      <c r="F25" s="81">
        <v>812172.97975599999</v>
      </c>
      <c r="G25" s="84">
        <v>4.5602222500000004E-2</v>
      </c>
      <c r="H25" s="84">
        <v>0.2851623748106471</v>
      </c>
      <c r="I25" s="84">
        <v>8.5826116119334536E-2</v>
      </c>
      <c r="J25" s="85">
        <v>37255.839999999997</v>
      </c>
      <c r="K25" s="85">
        <v>46487.74</v>
      </c>
      <c r="L25" s="85">
        <v>60652.99</v>
      </c>
      <c r="M25" s="85">
        <v>80007.33</v>
      </c>
      <c r="N25" s="85">
        <v>105306.81</v>
      </c>
      <c r="O25" s="84">
        <v>2.8828833000000002E-2</v>
      </c>
      <c r="P25" s="84">
        <v>0.97117116699999995</v>
      </c>
      <c r="Q25" s="84">
        <v>0.10921441599999999</v>
      </c>
      <c r="R25" s="84">
        <v>0.23714898200000001</v>
      </c>
      <c r="S25" s="84">
        <v>0.240562048</v>
      </c>
      <c r="T25" s="84">
        <v>0.20649171999999999</v>
      </c>
      <c r="U25" s="84">
        <v>0.15942785600000001</v>
      </c>
      <c r="V25" s="84">
        <v>4.7154978E-2</v>
      </c>
      <c r="W25" s="84">
        <v>0.69788333300000005</v>
      </c>
      <c r="X25" s="84">
        <v>0.19206252900000001</v>
      </c>
      <c r="Y25" s="84">
        <v>6.4550286999999998E-2</v>
      </c>
      <c r="Z25" s="84">
        <v>1.8995952999999999E-2</v>
      </c>
      <c r="AA25" s="84">
        <v>2.6507899000000001E-2</v>
      </c>
    </row>
    <row r="26" spans="1:27" ht="14.4" x14ac:dyDescent="0.55000000000000004">
      <c r="A26" s="94" t="s">
        <v>387</v>
      </c>
      <c r="B26" s="100" t="s">
        <v>355</v>
      </c>
      <c r="C26" t="s">
        <v>357</v>
      </c>
      <c r="D26" t="s">
        <v>407</v>
      </c>
      <c r="E26" s="80">
        <v>195851.98675899999</v>
      </c>
      <c r="F26" s="81">
        <v>195851.98264500001</v>
      </c>
      <c r="G26" s="84">
        <v>4.0360098416666663E-2</v>
      </c>
      <c r="H26" s="84">
        <v>0.45439715707646339</v>
      </c>
      <c r="I26" s="84">
        <v>7.9375667851302179E-2</v>
      </c>
      <c r="J26" s="85">
        <v>42273.16</v>
      </c>
      <c r="K26" s="85">
        <v>49592.09</v>
      </c>
      <c r="L26" s="85">
        <v>61336.639999999999</v>
      </c>
      <c r="M26" s="85">
        <v>74986.100000000006</v>
      </c>
      <c r="N26" s="85">
        <v>85884.23</v>
      </c>
      <c r="O26" s="84">
        <v>1.4378204E-2</v>
      </c>
      <c r="P26" s="84">
        <v>0.98562179599999999</v>
      </c>
      <c r="Q26" s="84">
        <v>7.9269039999999999E-2</v>
      </c>
      <c r="R26" s="84">
        <v>0.205997386</v>
      </c>
      <c r="S26" s="84">
        <v>0.22608398199999999</v>
      </c>
      <c r="T26" s="84">
        <v>0.227702551</v>
      </c>
      <c r="U26" s="84">
        <v>0.20183608</v>
      </c>
      <c r="V26" s="84">
        <v>5.9110960999999997E-2</v>
      </c>
      <c r="W26" s="84">
        <v>0.756441154</v>
      </c>
      <c r="X26" s="84">
        <v>0.15992851699999999</v>
      </c>
      <c r="Y26" s="84">
        <v>4.6755169999999999E-2</v>
      </c>
      <c r="Z26" s="84">
        <v>1.189686E-2</v>
      </c>
      <c r="AA26" s="84">
        <v>2.4978299999999998E-2</v>
      </c>
    </row>
    <row r="27" spans="1:27" ht="14.4" x14ac:dyDescent="0.55000000000000004">
      <c r="A27" s="94" t="s">
        <v>387</v>
      </c>
      <c r="B27" s="100" t="s">
        <v>355</v>
      </c>
      <c r="C27" t="s">
        <v>358</v>
      </c>
      <c r="D27" t="s">
        <v>408</v>
      </c>
      <c r="E27" s="80">
        <v>148991.302669</v>
      </c>
      <c r="F27" s="81">
        <v>148991.30116500001</v>
      </c>
      <c r="G27" s="84">
        <v>4.3713891333333338E-2</v>
      </c>
      <c r="H27" s="84">
        <v>0.53132425266320549</v>
      </c>
      <c r="I27" s="84">
        <v>4.6613763378048741E-2</v>
      </c>
      <c r="J27" s="85">
        <v>42513.83</v>
      </c>
      <c r="K27" s="85">
        <v>52017.37</v>
      </c>
      <c r="L27" s="85">
        <v>67064.3</v>
      </c>
      <c r="M27" s="85">
        <v>86831.039999999994</v>
      </c>
      <c r="N27" s="85">
        <v>108091.09</v>
      </c>
      <c r="O27" s="84">
        <v>0.119490439</v>
      </c>
      <c r="P27" s="84">
        <v>0.880509561</v>
      </c>
      <c r="Q27" s="84">
        <v>2.9625951000000001E-2</v>
      </c>
      <c r="R27" s="84">
        <v>0.12199394600000001</v>
      </c>
      <c r="S27" s="84">
        <v>0.18238685600000001</v>
      </c>
      <c r="T27" s="84">
        <v>0.229181628</v>
      </c>
      <c r="U27" s="84">
        <v>0.28696364200000002</v>
      </c>
      <c r="V27" s="84">
        <v>0.14984797699999999</v>
      </c>
      <c r="W27" s="84">
        <v>0.70267331600000005</v>
      </c>
      <c r="X27" s="84">
        <v>0.145136283</v>
      </c>
      <c r="Y27" s="84">
        <v>9.0401434000000003E-2</v>
      </c>
      <c r="Z27" s="84">
        <v>2.9740051E-2</v>
      </c>
      <c r="AA27" s="84">
        <v>3.2048915999999997E-2</v>
      </c>
    </row>
    <row r="28" spans="1:27" ht="14.4" x14ac:dyDescent="0.55000000000000004">
      <c r="A28" s="94" t="s">
        <v>387</v>
      </c>
      <c r="B28" s="100" t="s">
        <v>355</v>
      </c>
      <c r="C28" t="s">
        <v>359</v>
      </c>
      <c r="D28" t="s">
        <v>409</v>
      </c>
      <c r="E28" s="80">
        <v>117446.306975</v>
      </c>
      <c r="F28" s="81">
        <v>117446.303996</v>
      </c>
      <c r="G28" s="84">
        <v>5.2412155333333328E-2</v>
      </c>
      <c r="H28" s="84">
        <v>-9.0415626616627415E-2</v>
      </c>
      <c r="I28" s="84">
        <v>7.0875223056369813E-2</v>
      </c>
      <c r="J28" s="85">
        <v>30584.07</v>
      </c>
      <c r="K28" s="85">
        <v>36677.89</v>
      </c>
      <c r="L28" s="85">
        <v>46231.67</v>
      </c>
      <c r="M28" s="85">
        <v>58149.35</v>
      </c>
      <c r="N28" s="85">
        <v>72266.850000000006</v>
      </c>
      <c r="O28" s="84">
        <v>0.63434259100000001</v>
      </c>
      <c r="P28" s="84">
        <v>0.36565740899999999</v>
      </c>
      <c r="Q28" s="84">
        <v>9.8582315000000004E-2</v>
      </c>
      <c r="R28" s="84">
        <v>0.23671505800000001</v>
      </c>
      <c r="S28" s="84">
        <v>0.24761377700000001</v>
      </c>
      <c r="T28" s="84">
        <v>0.21310400600000001</v>
      </c>
      <c r="U28" s="84">
        <v>0.142705096</v>
      </c>
      <c r="V28" s="84">
        <v>6.1279748000000002E-2</v>
      </c>
      <c r="W28" s="84">
        <v>0.64601905500000001</v>
      </c>
      <c r="X28" s="84">
        <v>0.15347348199999999</v>
      </c>
      <c r="Y28" s="84">
        <v>9.7346036999999996E-2</v>
      </c>
      <c r="Z28" s="84">
        <v>7.3990820999999998E-2</v>
      </c>
      <c r="AA28" s="84">
        <v>2.9170605000000002E-2</v>
      </c>
    </row>
    <row r="29" spans="1:27" ht="14.4" x14ac:dyDescent="0.55000000000000004">
      <c r="A29" s="94" t="s">
        <v>387</v>
      </c>
      <c r="B29" s="100" t="s">
        <v>355</v>
      </c>
      <c r="C29" t="s">
        <v>360</v>
      </c>
      <c r="D29" t="s">
        <v>410</v>
      </c>
      <c r="E29" s="80">
        <v>112070.82421399999</v>
      </c>
      <c r="F29" s="81">
        <v>112070.82154400001</v>
      </c>
      <c r="G29" s="84">
        <v>4.148111225E-2</v>
      </c>
      <c r="H29" s="84">
        <v>0.21401942746879601</v>
      </c>
      <c r="I29" s="84">
        <v>5.9578013821423408E-2</v>
      </c>
      <c r="J29" s="85">
        <v>39439.82</v>
      </c>
      <c r="K29" s="85">
        <v>49354.26</v>
      </c>
      <c r="L29" s="85">
        <v>61633.52</v>
      </c>
      <c r="M29" s="85">
        <v>76933.05</v>
      </c>
      <c r="N29" s="85">
        <v>94716.89</v>
      </c>
      <c r="O29" s="84">
        <v>0.23004167</v>
      </c>
      <c r="P29" s="84">
        <v>0.76995833000000002</v>
      </c>
      <c r="Q29" s="84">
        <v>0.109502989</v>
      </c>
      <c r="R29" s="84">
        <v>0.25703578100000002</v>
      </c>
      <c r="S29" s="84">
        <v>0.215963237</v>
      </c>
      <c r="T29" s="84">
        <v>0.19070224</v>
      </c>
      <c r="U29" s="84">
        <v>0.16033728899999999</v>
      </c>
      <c r="V29" s="84">
        <v>6.6458462999999995E-2</v>
      </c>
      <c r="W29" s="84">
        <v>0.71858018599999995</v>
      </c>
      <c r="X29" s="84">
        <v>0.147692088</v>
      </c>
      <c r="Y29" s="84">
        <v>4.3008449999999997E-2</v>
      </c>
      <c r="Z29" s="84">
        <v>6.9304279999999996E-2</v>
      </c>
      <c r="AA29" s="84">
        <v>2.1414994999999999E-2</v>
      </c>
    </row>
    <row r="30" spans="1:27" ht="14.4" x14ac:dyDescent="0.55000000000000004">
      <c r="A30" s="94" t="s">
        <v>387</v>
      </c>
      <c r="B30" s="100" t="s">
        <v>355</v>
      </c>
      <c r="C30" t="s">
        <v>361</v>
      </c>
      <c r="D30" t="s">
        <v>411</v>
      </c>
      <c r="E30" s="80">
        <v>73757.178921700004</v>
      </c>
      <c r="F30" s="81">
        <v>73757.178375300005</v>
      </c>
      <c r="G30" s="84">
        <v>3.5906878083333336E-2</v>
      </c>
      <c r="H30" s="84">
        <v>0.16319538922494292</v>
      </c>
      <c r="I30" s="84">
        <v>6.553993997156235E-2</v>
      </c>
      <c r="J30" s="85">
        <v>42570.46</v>
      </c>
      <c r="K30" s="85">
        <v>53901.39</v>
      </c>
      <c r="L30" s="85">
        <v>73359.22</v>
      </c>
      <c r="M30" s="85">
        <v>92898.16</v>
      </c>
      <c r="N30" s="85">
        <v>109547.78</v>
      </c>
      <c r="O30" s="84">
        <v>0.195642447</v>
      </c>
      <c r="P30" s="84">
        <v>0.804357553</v>
      </c>
      <c r="Q30" s="84">
        <v>0.105713433</v>
      </c>
      <c r="R30" s="84">
        <v>0.20543413399999999</v>
      </c>
      <c r="S30" s="84">
        <v>0.21373176399999999</v>
      </c>
      <c r="T30" s="84">
        <v>0.22160908900000001</v>
      </c>
      <c r="U30" s="84">
        <v>0.20151580899999999</v>
      </c>
      <c r="V30" s="84">
        <v>5.1995769999999997E-2</v>
      </c>
      <c r="W30" s="84">
        <v>0.62385097199999995</v>
      </c>
      <c r="X30" s="84">
        <v>0.15354266699999999</v>
      </c>
      <c r="Y30" s="84">
        <v>9.4782938999999997E-2</v>
      </c>
      <c r="Z30" s="84">
        <v>8.4777245000000001E-2</v>
      </c>
      <c r="AA30" s="84">
        <v>4.3046178000000004E-2</v>
      </c>
    </row>
    <row r="31" spans="1:27" ht="14.4" x14ac:dyDescent="0.55000000000000004">
      <c r="A31" s="94" t="s">
        <v>387</v>
      </c>
      <c r="B31" s="100" t="s">
        <v>355</v>
      </c>
      <c r="C31" t="s">
        <v>362</v>
      </c>
      <c r="D31" t="s">
        <v>412</v>
      </c>
      <c r="E31" s="80">
        <v>59833.182689200003</v>
      </c>
      <c r="F31" s="81">
        <v>59833.180849800003</v>
      </c>
      <c r="G31" s="84">
        <v>5.2264807500000003E-2</v>
      </c>
      <c r="H31" s="84">
        <v>0.10385635421300578</v>
      </c>
      <c r="I31" s="84">
        <v>7.4386294807669853E-2</v>
      </c>
      <c r="J31" s="85">
        <v>34696.720000000001</v>
      </c>
      <c r="K31" s="85">
        <v>39505.24</v>
      </c>
      <c r="L31" s="85">
        <v>48919.82</v>
      </c>
      <c r="M31" s="85">
        <v>63159.16</v>
      </c>
      <c r="N31" s="85">
        <v>80472.25</v>
      </c>
      <c r="O31" s="84">
        <v>0.10902010600000001</v>
      </c>
      <c r="P31" s="84">
        <v>0.89097989399999999</v>
      </c>
      <c r="Q31" s="84">
        <v>0.12882523000000001</v>
      </c>
      <c r="R31" s="84">
        <v>0.23583975400000001</v>
      </c>
      <c r="S31" s="84">
        <v>0.21028529400000001</v>
      </c>
      <c r="T31" s="84">
        <v>0.182992663</v>
      </c>
      <c r="U31" s="84">
        <v>0.162034329</v>
      </c>
      <c r="V31" s="84">
        <v>8.002273E-2</v>
      </c>
      <c r="W31" s="84">
        <v>0.79160329600000001</v>
      </c>
      <c r="X31" s="84">
        <v>0.117092574</v>
      </c>
      <c r="Y31" s="84">
        <v>4.72816E-2</v>
      </c>
      <c r="Z31" s="84">
        <v>1.4841307999999999E-2</v>
      </c>
      <c r="AA31" s="84">
        <v>2.9181221E-2</v>
      </c>
    </row>
    <row r="32" spans="1:27" ht="14.4" x14ac:dyDescent="0.55000000000000004">
      <c r="A32" s="94" t="s">
        <v>387</v>
      </c>
      <c r="B32" s="100" t="s">
        <v>355</v>
      </c>
      <c r="C32" t="s">
        <v>363</v>
      </c>
      <c r="D32" t="s">
        <v>413</v>
      </c>
      <c r="E32" s="80">
        <v>22827.948133599999</v>
      </c>
      <c r="F32" s="81">
        <v>22827.9480048</v>
      </c>
      <c r="G32" s="84">
        <v>3.3227517083333331E-2</v>
      </c>
      <c r="H32" s="84">
        <v>-0.2918622191756084</v>
      </c>
      <c r="I32" s="84">
        <v>5.0542355705713998E-2</v>
      </c>
      <c r="J32" s="85">
        <v>45430.3</v>
      </c>
      <c r="K32" s="85">
        <v>53832.52</v>
      </c>
      <c r="L32" s="85">
        <v>68624.539999999994</v>
      </c>
      <c r="M32" s="85">
        <v>83937.23</v>
      </c>
      <c r="N32" s="85">
        <v>105115.46</v>
      </c>
      <c r="O32" s="84">
        <v>0.224767829</v>
      </c>
      <c r="P32" s="84">
        <v>0.77523217099999997</v>
      </c>
      <c r="Q32" s="84">
        <v>8.4983353999999997E-2</v>
      </c>
      <c r="R32" s="84">
        <v>0.22923602600000001</v>
      </c>
      <c r="S32" s="84">
        <v>0.221175749</v>
      </c>
      <c r="T32" s="84">
        <v>0.20194498</v>
      </c>
      <c r="U32" s="84">
        <v>0.18267040500000001</v>
      </c>
      <c r="V32" s="84">
        <v>7.9989486999999998E-2</v>
      </c>
      <c r="W32" s="84">
        <v>0.71927980000000002</v>
      </c>
      <c r="X32" s="84">
        <v>0.14566084000000001</v>
      </c>
      <c r="Y32" s="84">
        <v>4.2887807999999999E-2</v>
      </c>
      <c r="Z32" s="84">
        <v>6.9741971999999999E-2</v>
      </c>
      <c r="AA32" s="84">
        <v>2.2429578999999998E-2</v>
      </c>
    </row>
    <row r="33" spans="1:27" ht="14.4" x14ac:dyDescent="0.55000000000000004">
      <c r="A33" s="94" t="s">
        <v>387</v>
      </c>
      <c r="B33" s="100" t="s">
        <v>355</v>
      </c>
      <c r="C33" t="s">
        <v>364</v>
      </c>
      <c r="D33" t="s">
        <v>414</v>
      </c>
      <c r="E33" s="80">
        <v>17616.376758999999</v>
      </c>
      <c r="F33" s="81">
        <v>17616.376544399998</v>
      </c>
      <c r="G33" s="84">
        <v>4.1081959666666668E-2</v>
      </c>
      <c r="H33" s="84">
        <v>0.16090476001668438</v>
      </c>
      <c r="I33" s="84">
        <v>1.5014322480635695E-2</v>
      </c>
      <c r="J33" s="85">
        <v>37885.67</v>
      </c>
      <c r="K33" s="85">
        <v>46593.06</v>
      </c>
      <c r="L33" s="85">
        <v>58663.22</v>
      </c>
      <c r="M33" s="85">
        <v>74158.42</v>
      </c>
      <c r="N33" s="85">
        <v>92955.77</v>
      </c>
      <c r="O33" s="84">
        <v>0.212306994</v>
      </c>
      <c r="P33" s="84">
        <v>0.78769300600000003</v>
      </c>
      <c r="Q33" s="84">
        <v>8.4298365E-2</v>
      </c>
      <c r="R33" s="84">
        <v>0.22905313399999999</v>
      </c>
      <c r="S33" s="84">
        <v>0.215485922</v>
      </c>
      <c r="T33" s="84">
        <v>0.19981834700000001</v>
      </c>
      <c r="U33" s="84">
        <v>0.18494550400000001</v>
      </c>
      <c r="V33" s="84">
        <v>8.6398727999999994E-2</v>
      </c>
      <c r="W33" s="84">
        <v>0.72390304800000005</v>
      </c>
      <c r="X33" s="84">
        <v>0.14605210900000001</v>
      </c>
      <c r="Y33" s="84">
        <v>4.4218651999999997E-2</v>
      </c>
      <c r="Z33" s="84">
        <v>6.550491E-2</v>
      </c>
      <c r="AA33" s="84">
        <v>2.0321281E-2</v>
      </c>
    </row>
    <row r="34" spans="1:27" ht="14.4" x14ac:dyDescent="0.55000000000000004">
      <c r="A34" s="94" t="s">
        <v>387</v>
      </c>
      <c r="B34" s="100" t="s">
        <v>355</v>
      </c>
      <c r="C34" t="s">
        <v>365</v>
      </c>
      <c r="D34" t="s">
        <v>415</v>
      </c>
      <c r="E34" s="80">
        <v>15726.9824039</v>
      </c>
      <c r="F34" s="81">
        <v>15726.9820922</v>
      </c>
      <c r="G34" s="84">
        <v>4.0788987999999998E-2</v>
      </c>
      <c r="H34" s="84">
        <v>-8.3087222269937713E-2</v>
      </c>
      <c r="I34" s="84">
        <v>4.0431048574348247E-2</v>
      </c>
      <c r="J34" s="85">
        <v>37726.339999999997</v>
      </c>
      <c r="K34" s="85">
        <v>47041.17</v>
      </c>
      <c r="L34" s="85">
        <v>60527.58</v>
      </c>
      <c r="M34" s="85">
        <v>79473.73</v>
      </c>
      <c r="N34" s="85">
        <v>96254.39</v>
      </c>
      <c r="O34" s="84">
        <v>0.107903605</v>
      </c>
      <c r="P34" s="84">
        <v>0.89209639500000004</v>
      </c>
      <c r="Q34" s="84">
        <v>0.10637756700000001</v>
      </c>
      <c r="R34" s="84">
        <v>0.21593438000000001</v>
      </c>
      <c r="S34" s="84">
        <v>0.23825268599999999</v>
      </c>
      <c r="T34" s="84">
        <v>0.219050041</v>
      </c>
      <c r="U34" s="84">
        <v>0.171424938</v>
      </c>
      <c r="V34" s="84">
        <v>4.8960387000000001E-2</v>
      </c>
      <c r="W34" s="84">
        <v>0.63847914500000003</v>
      </c>
      <c r="X34" s="84">
        <v>0.16588250299999999</v>
      </c>
      <c r="Y34" s="84">
        <v>0.12143947099999999</v>
      </c>
      <c r="Z34" s="84">
        <v>4.0946083000000001E-2</v>
      </c>
      <c r="AA34" s="84">
        <v>3.3252798E-2</v>
      </c>
    </row>
    <row r="35" spans="1:27" ht="14.4" x14ac:dyDescent="0.55000000000000004">
      <c r="A35" s="94" t="s">
        <v>387</v>
      </c>
      <c r="B35" s="100" t="s">
        <v>366</v>
      </c>
      <c r="C35" t="s">
        <v>367</v>
      </c>
      <c r="D35" t="s">
        <v>416</v>
      </c>
      <c r="E35" s="80">
        <v>1707685.7937</v>
      </c>
      <c r="F35" s="81">
        <v>1707685.7797699999</v>
      </c>
      <c r="G35" s="84">
        <v>2.36064785E-2</v>
      </c>
      <c r="H35" s="84">
        <v>0.80852069405358895</v>
      </c>
      <c r="I35" s="84">
        <v>0.18881706596116651</v>
      </c>
      <c r="J35" s="85">
        <v>75924.800000000003</v>
      </c>
      <c r="K35" s="85">
        <v>100252.48</v>
      </c>
      <c r="L35" s="85">
        <v>131840.84</v>
      </c>
      <c r="M35" s="85">
        <v>167614.63</v>
      </c>
      <c r="N35" s="85">
        <v>209603.87</v>
      </c>
      <c r="O35" s="84">
        <v>0.20972427599999999</v>
      </c>
      <c r="P35" s="84">
        <v>0.79027572400000001</v>
      </c>
      <c r="Q35" s="84">
        <v>5.0112872000000003E-2</v>
      </c>
      <c r="R35" s="84">
        <v>0.31992844100000001</v>
      </c>
      <c r="S35" s="84">
        <v>0.30044241199999999</v>
      </c>
      <c r="T35" s="84">
        <v>0.19370317100000001</v>
      </c>
      <c r="U35" s="84">
        <v>0.110241643</v>
      </c>
      <c r="V35" s="84">
        <v>2.5571461E-2</v>
      </c>
      <c r="W35" s="84">
        <v>0.49769629799999998</v>
      </c>
      <c r="X35" s="84">
        <v>5.5914845999999997E-2</v>
      </c>
      <c r="Y35" s="84">
        <v>4.4105883999999998E-2</v>
      </c>
      <c r="Z35" s="84">
        <v>0.37819013600000001</v>
      </c>
      <c r="AA35" s="84">
        <v>2.4092836999999999E-2</v>
      </c>
    </row>
    <row r="36" spans="1:27" ht="14.4" x14ac:dyDescent="0.55000000000000004">
      <c r="A36" s="94" t="s">
        <v>387</v>
      </c>
      <c r="B36" s="100" t="s">
        <v>366</v>
      </c>
      <c r="C36" t="s">
        <v>368</v>
      </c>
      <c r="D36" t="s">
        <v>417</v>
      </c>
      <c r="E36" s="80">
        <v>1194844.87268</v>
      </c>
      <c r="F36" s="81">
        <v>1194844.8520800001</v>
      </c>
      <c r="G36" s="84">
        <v>5.2505384750000002E-2</v>
      </c>
      <c r="H36" s="84">
        <v>0.45299291935189545</v>
      </c>
      <c r="I36" s="84">
        <v>7.5610586709355554E-2</v>
      </c>
      <c r="J36" s="85">
        <v>36025.089999999997</v>
      </c>
      <c r="K36" s="85">
        <v>46844.21</v>
      </c>
      <c r="L36" s="85">
        <v>64386.84</v>
      </c>
      <c r="M36" s="85">
        <v>98089.19</v>
      </c>
      <c r="N36" s="85">
        <v>144768.18</v>
      </c>
      <c r="O36" s="84">
        <v>0.36802597799999998</v>
      </c>
      <c r="P36" s="84">
        <v>0.63197402199999997</v>
      </c>
      <c r="Q36" s="84">
        <v>8.1505968999999998E-2</v>
      </c>
      <c r="R36" s="84">
        <v>0.24117270399999999</v>
      </c>
      <c r="S36" s="84">
        <v>0.230938741</v>
      </c>
      <c r="T36" s="84">
        <v>0.21103741500000001</v>
      </c>
      <c r="U36" s="84">
        <v>0.16400621000000001</v>
      </c>
      <c r="V36" s="84">
        <v>7.1338960000000007E-2</v>
      </c>
      <c r="W36" s="84">
        <v>0.70951797100000003</v>
      </c>
      <c r="X36" s="84">
        <v>0.135270265</v>
      </c>
      <c r="Y36" s="84">
        <v>9.1400976999999994E-2</v>
      </c>
      <c r="Z36" s="84">
        <v>4.3762998999999997E-2</v>
      </c>
      <c r="AA36" s="84">
        <v>2.0047789E-2</v>
      </c>
    </row>
    <row r="37" spans="1:27" ht="14.4" x14ac:dyDescent="0.55000000000000004">
      <c r="A37" s="94" t="s">
        <v>387</v>
      </c>
      <c r="B37" s="100" t="s">
        <v>366</v>
      </c>
      <c r="C37" t="s">
        <v>369</v>
      </c>
      <c r="D37" t="s">
        <v>418</v>
      </c>
      <c r="E37" s="80">
        <v>1189646.94282</v>
      </c>
      <c r="F37" s="81">
        <v>1189646.9309100001</v>
      </c>
      <c r="G37" s="84">
        <v>3.8550862166666665E-2</v>
      </c>
      <c r="H37" s="84">
        <v>0.95187028571305854</v>
      </c>
      <c r="I37" s="84">
        <v>7.510068797236269E-2</v>
      </c>
      <c r="J37" s="85">
        <v>43763.92</v>
      </c>
      <c r="K37" s="85">
        <v>58477.3</v>
      </c>
      <c r="L37" s="85">
        <v>79287.92</v>
      </c>
      <c r="M37" s="85">
        <v>106264.51</v>
      </c>
      <c r="N37" s="85">
        <v>140857.25</v>
      </c>
      <c r="O37" s="84">
        <v>0.59365004899999996</v>
      </c>
      <c r="P37" s="84">
        <v>0.40634995099999999</v>
      </c>
      <c r="Q37" s="84">
        <v>5.9299153E-2</v>
      </c>
      <c r="R37" s="84">
        <v>0.231352856</v>
      </c>
      <c r="S37" s="84">
        <v>0.24677845300000001</v>
      </c>
      <c r="T37" s="84">
        <v>0.211715922</v>
      </c>
      <c r="U37" s="84">
        <v>0.18537531300000001</v>
      </c>
      <c r="V37" s="84">
        <v>6.5478302000000002E-2</v>
      </c>
      <c r="W37" s="84">
        <v>0.58187379800000005</v>
      </c>
      <c r="X37" s="84">
        <v>0.13362860300000001</v>
      </c>
      <c r="Y37" s="84">
        <v>0.14681233399999999</v>
      </c>
      <c r="Z37" s="84">
        <v>9.8278649999999995E-2</v>
      </c>
      <c r="AA37" s="84">
        <v>3.9406614E-2</v>
      </c>
    </row>
    <row r="38" spans="1:27" ht="14.4" x14ac:dyDescent="0.55000000000000004">
      <c r="A38" s="94" t="s">
        <v>387</v>
      </c>
      <c r="B38" s="100" t="s">
        <v>366</v>
      </c>
      <c r="C38" t="s">
        <v>370</v>
      </c>
      <c r="D38" t="s">
        <v>419</v>
      </c>
      <c r="E38" s="80">
        <v>988670.21275399998</v>
      </c>
      <c r="F38" s="81">
        <v>988670.20249000005</v>
      </c>
      <c r="G38" s="84">
        <v>3.6831507333333333E-2</v>
      </c>
      <c r="H38" s="84">
        <v>1.2618915353471478</v>
      </c>
      <c r="I38" s="84">
        <v>9.0204633704475137E-2</v>
      </c>
      <c r="J38" s="85">
        <v>57051.32</v>
      </c>
      <c r="K38" s="85">
        <v>73722.720000000001</v>
      </c>
      <c r="L38" s="85">
        <v>98406.66</v>
      </c>
      <c r="M38" s="85">
        <v>129856</v>
      </c>
      <c r="N38" s="85">
        <v>163757.29</v>
      </c>
      <c r="O38" s="84">
        <v>0.43636400400000003</v>
      </c>
      <c r="P38" s="84">
        <v>0.56363599600000003</v>
      </c>
      <c r="Q38" s="84">
        <v>3.0741299E-2</v>
      </c>
      <c r="R38" s="84">
        <v>0.24576552300000001</v>
      </c>
      <c r="S38" s="84">
        <v>0.267711168</v>
      </c>
      <c r="T38" s="84">
        <v>0.216287538</v>
      </c>
      <c r="U38" s="84">
        <v>0.18298926800000001</v>
      </c>
      <c r="V38" s="84">
        <v>5.6505204000000003E-2</v>
      </c>
      <c r="W38" s="84">
        <v>0.675095836</v>
      </c>
      <c r="X38" s="84">
        <v>0.110517159</v>
      </c>
      <c r="Y38" s="84">
        <v>8.9292685999999996E-2</v>
      </c>
      <c r="Z38" s="84">
        <v>9.3132188000000005E-2</v>
      </c>
      <c r="AA38" s="84">
        <v>3.1962130999999998E-2</v>
      </c>
    </row>
    <row r="39" spans="1:27" ht="14.4" x14ac:dyDescent="0.55000000000000004">
      <c r="A39" s="94" t="s">
        <v>387</v>
      </c>
      <c r="B39" s="100" t="s">
        <v>366</v>
      </c>
      <c r="C39" s="88" t="s">
        <v>371</v>
      </c>
      <c r="D39" t="s">
        <v>420</v>
      </c>
      <c r="E39" s="80">
        <v>565815.59776000003</v>
      </c>
      <c r="F39" s="81">
        <v>565815.59436400002</v>
      </c>
      <c r="G39" s="84">
        <v>2.9645544333333333E-2</v>
      </c>
      <c r="H39" s="84">
        <v>0.65398025453915098</v>
      </c>
      <c r="I39" s="84">
        <v>7.5687621895791132E-2</v>
      </c>
      <c r="J39" s="85">
        <v>27891.89</v>
      </c>
      <c r="K39" s="85">
        <v>56371.44</v>
      </c>
      <c r="L39" s="85">
        <v>87710.53</v>
      </c>
      <c r="M39" s="85">
        <v>123532.98</v>
      </c>
      <c r="N39" s="85">
        <v>172508.58</v>
      </c>
      <c r="O39" s="84">
        <v>8.9561076000000003E-2</v>
      </c>
      <c r="P39" s="84">
        <v>0.91043892400000004</v>
      </c>
      <c r="Q39" s="84">
        <v>2.3933576000000002E-2</v>
      </c>
      <c r="R39" s="84">
        <v>0.15062140299999999</v>
      </c>
      <c r="S39" s="84">
        <v>0.25322189499999997</v>
      </c>
      <c r="T39" s="84">
        <v>0.25332263500000002</v>
      </c>
      <c r="U39" s="84">
        <v>0.228814668</v>
      </c>
      <c r="V39" s="84">
        <v>9.0085822999999995E-2</v>
      </c>
      <c r="W39" s="84">
        <v>0.73566094900000001</v>
      </c>
      <c r="X39" s="84">
        <v>0.17116371999999999</v>
      </c>
      <c r="Y39" s="84">
        <v>3.8844851999999999E-2</v>
      </c>
      <c r="Z39" s="84">
        <v>2.5504803E-2</v>
      </c>
      <c r="AA39" s="84">
        <v>2.8825676000000001E-2</v>
      </c>
    </row>
    <row r="40" spans="1:27" ht="14.4" x14ac:dyDescent="0.55000000000000004">
      <c r="A40" s="94" t="s">
        <v>387</v>
      </c>
      <c r="B40" s="100" t="s">
        <v>366</v>
      </c>
      <c r="C40" t="s">
        <v>372</v>
      </c>
      <c r="D40" t="s">
        <v>421</v>
      </c>
      <c r="E40" s="80">
        <v>356994.30278500001</v>
      </c>
      <c r="F40" s="81">
        <v>356994.30117699999</v>
      </c>
      <c r="G40" s="84">
        <v>2.4080983666666667E-2</v>
      </c>
      <c r="H40" s="84">
        <v>0.25519367002641968</v>
      </c>
      <c r="I40" s="84">
        <v>7.7310423103927592E-2</v>
      </c>
      <c r="J40" s="85">
        <v>62341.63</v>
      </c>
      <c r="K40" s="85">
        <v>75843.289999999994</v>
      </c>
      <c r="L40" s="85">
        <v>95764.82</v>
      </c>
      <c r="M40" s="85">
        <v>123847.25</v>
      </c>
      <c r="N40" s="85">
        <v>152835.09</v>
      </c>
      <c r="O40" s="84">
        <v>0.16071138500000001</v>
      </c>
      <c r="P40" s="84">
        <v>0.83928861499999996</v>
      </c>
      <c r="Q40" s="84">
        <v>6.8474348000000004E-2</v>
      </c>
      <c r="R40" s="84">
        <v>0.26118292999999998</v>
      </c>
      <c r="S40" s="84">
        <v>0.21334192399999999</v>
      </c>
      <c r="T40" s="84">
        <v>0.18627431799999999</v>
      </c>
      <c r="U40" s="84">
        <v>0.17318449799999999</v>
      </c>
      <c r="V40" s="84">
        <v>9.7541981999999999E-2</v>
      </c>
      <c r="W40" s="84">
        <v>0.70344485700000003</v>
      </c>
      <c r="X40" s="84">
        <v>0.10077143700000001</v>
      </c>
      <c r="Y40" s="84">
        <v>4.6319846999999997E-2</v>
      </c>
      <c r="Z40" s="84">
        <v>0.11900693599999999</v>
      </c>
      <c r="AA40" s="84">
        <v>3.0456924E-2</v>
      </c>
    </row>
    <row r="41" spans="1:27" ht="14.4" x14ac:dyDescent="0.55000000000000004">
      <c r="A41" s="94" t="s">
        <v>387</v>
      </c>
      <c r="B41" s="100" t="s">
        <v>366</v>
      </c>
      <c r="C41" t="s">
        <v>373</v>
      </c>
      <c r="D41" t="s">
        <v>422</v>
      </c>
      <c r="E41" s="80">
        <v>338745.6998</v>
      </c>
      <c r="F41" s="81">
        <v>338745.69721999997</v>
      </c>
      <c r="G41" s="84">
        <v>2.6733373916666667E-2</v>
      </c>
      <c r="H41" s="84">
        <v>-0.11595816095187923</v>
      </c>
      <c r="I41" s="84">
        <v>6.4244754020047951E-2</v>
      </c>
      <c r="J41" s="85">
        <v>58244.87</v>
      </c>
      <c r="K41" s="85">
        <v>73985.11</v>
      </c>
      <c r="L41" s="85">
        <v>95071.7</v>
      </c>
      <c r="M41" s="85">
        <v>121743.52</v>
      </c>
      <c r="N41" s="85">
        <v>148755.63</v>
      </c>
      <c r="O41" s="84">
        <v>0.20502972699999999</v>
      </c>
      <c r="P41" s="84">
        <v>0.79497027300000001</v>
      </c>
      <c r="Q41" s="84">
        <v>4.5771622999999997E-2</v>
      </c>
      <c r="R41" s="84">
        <v>0.25991374099999998</v>
      </c>
      <c r="S41" s="84">
        <v>0.30714958399999998</v>
      </c>
      <c r="T41" s="84">
        <v>0.229029335</v>
      </c>
      <c r="U41" s="84">
        <v>0.13153474400000001</v>
      </c>
      <c r="V41" s="84">
        <v>2.6600973999999999E-2</v>
      </c>
      <c r="W41" s="84">
        <v>0.67081234899999997</v>
      </c>
      <c r="X41" s="84">
        <v>0.101663193</v>
      </c>
      <c r="Y41" s="84">
        <v>9.1026905000000005E-2</v>
      </c>
      <c r="Z41" s="84">
        <v>0.108033748</v>
      </c>
      <c r="AA41" s="84">
        <v>2.8463805000000002E-2</v>
      </c>
    </row>
    <row r="42" spans="1:27" ht="14.4" x14ac:dyDescent="0.55000000000000004">
      <c r="A42" s="94" t="s">
        <v>387</v>
      </c>
      <c r="B42" s="100" t="s">
        <v>366</v>
      </c>
      <c r="C42" t="s">
        <v>374</v>
      </c>
      <c r="D42" t="s">
        <v>423</v>
      </c>
      <c r="E42" s="80">
        <v>229034.689874</v>
      </c>
      <c r="F42" s="81">
        <v>229034.68655899999</v>
      </c>
      <c r="G42" s="84">
        <v>5.2894292833333335E-2</v>
      </c>
      <c r="H42" s="84">
        <v>8.0928700828228631E-2</v>
      </c>
      <c r="I42" s="84">
        <v>3.894423969096987E-2</v>
      </c>
      <c r="J42" s="85">
        <v>44408.42</v>
      </c>
      <c r="K42" s="85">
        <v>56803.69</v>
      </c>
      <c r="L42" s="85">
        <v>74673.119999999995</v>
      </c>
      <c r="M42" s="85">
        <v>97105.65</v>
      </c>
      <c r="N42" s="85">
        <v>125483.24</v>
      </c>
      <c r="O42" s="84">
        <v>0.172790939</v>
      </c>
      <c r="P42" s="84">
        <v>0.82720906100000002</v>
      </c>
      <c r="Q42" s="84">
        <v>3.9456679000000001E-2</v>
      </c>
      <c r="R42" s="84">
        <v>0.16765923299999999</v>
      </c>
      <c r="S42" s="84">
        <v>0.192022215</v>
      </c>
      <c r="T42" s="84">
        <v>0.20496777799999999</v>
      </c>
      <c r="U42" s="84">
        <v>0.249585218</v>
      </c>
      <c r="V42" s="84">
        <v>0.146308877</v>
      </c>
      <c r="W42" s="84">
        <v>0.82854872400000001</v>
      </c>
      <c r="X42" s="84">
        <v>9.8212920999999995E-2</v>
      </c>
      <c r="Y42" s="84">
        <v>1.7905717000000002E-2</v>
      </c>
      <c r="Z42" s="84">
        <v>3.9230155000000003E-2</v>
      </c>
      <c r="AA42" s="84">
        <v>1.6102483000000001E-2</v>
      </c>
    </row>
    <row r="43" spans="1:27" ht="14.4" x14ac:dyDescent="0.55000000000000004">
      <c r="A43" s="94" t="s">
        <v>387</v>
      </c>
      <c r="B43" s="100" t="s">
        <v>366</v>
      </c>
      <c r="C43" t="s">
        <v>375</v>
      </c>
      <c r="D43" t="s">
        <v>424</v>
      </c>
      <c r="E43" s="80">
        <v>203954.720497</v>
      </c>
      <c r="F43" s="81">
        <v>203954.71901100001</v>
      </c>
      <c r="G43" s="84">
        <v>3.0173905666666667E-2</v>
      </c>
      <c r="H43" s="84">
        <v>0.5928003336081048</v>
      </c>
      <c r="I43" s="84">
        <v>0.16087177912845918</v>
      </c>
      <c r="J43" s="85">
        <v>58636.86</v>
      </c>
      <c r="K43" s="85">
        <v>78383.570000000007</v>
      </c>
      <c r="L43" s="85">
        <v>101753.28</v>
      </c>
      <c r="M43" s="85">
        <v>130599.67999999999</v>
      </c>
      <c r="N43" s="85">
        <v>164547.63</v>
      </c>
      <c r="O43" s="84">
        <v>0.31824823200000002</v>
      </c>
      <c r="P43" s="84">
        <v>0.68175176800000004</v>
      </c>
      <c r="Q43" s="84">
        <v>4.3313688000000003E-2</v>
      </c>
      <c r="R43" s="84">
        <v>0.29653255099999998</v>
      </c>
      <c r="S43" s="84">
        <v>0.30828520199999998</v>
      </c>
      <c r="T43" s="84">
        <v>0.199750924</v>
      </c>
      <c r="U43" s="84">
        <v>0.123900487</v>
      </c>
      <c r="V43" s="84">
        <v>2.8217147000000001E-2</v>
      </c>
      <c r="W43" s="84">
        <v>0.51067147199999996</v>
      </c>
      <c r="X43" s="84">
        <v>5.5752494E-2</v>
      </c>
      <c r="Y43" s="84">
        <v>6.4891765000000004E-2</v>
      </c>
      <c r="Z43" s="84">
        <v>0.34640484399999999</v>
      </c>
      <c r="AA43" s="84">
        <v>2.2279423999999999E-2</v>
      </c>
    </row>
    <row r="44" spans="1:27" ht="14.4" x14ac:dyDescent="0.55000000000000004">
      <c r="A44" s="94" t="s">
        <v>387</v>
      </c>
      <c r="B44" s="100" t="s">
        <v>366</v>
      </c>
      <c r="C44" t="s">
        <v>376</v>
      </c>
      <c r="D44" t="s">
        <v>425</v>
      </c>
      <c r="E44" s="80">
        <v>191294.54077399999</v>
      </c>
      <c r="F44" s="81">
        <v>191294.53937899999</v>
      </c>
      <c r="G44" s="84">
        <v>1.9236903083333333E-2</v>
      </c>
      <c r="H44" s="84">
        <v>0.11520653351189301</v>
      </c>
      <c r="I44" s="84">
        <v>7.8701033490477038E-2</v>
      </c>
      <c r="J44" s="85">
        <v>68792.72</v>
      </c>
      <c r="K44" s="85">
        <v>82826.8</v>
      </c>
      <c r="L44" s="85">
        <v>106855.24</v>
      </c>
      <c r="M44" s="85">
        <v>137649.29</v>
      </c>
      <c r="N44" s="85">
        <v>173538.9</v>
      </c>
      <c r="O44" s="84">
        <v>9.2783397000000004E-2</v>
      </c>
      <c r="P44" s="84">
        <v>0.90721660299999995</v>
      </c>
      <c r="Q44" s="84">
        <v>4.5667685999999999E-2</v>
      </c>
      <c r="R44" s="84">
        <v>0.21719334000000001</v>
      </c>
      <c r="S44" s="84">
        <v>0.219812332</v>
      </c>
      <c r="T44" s="84">
        <v>0.221861523</v>
      </c>
      <c r="U44" s="84">
        <v>0.216163517</v>
      </c>
      <c r="V44" s="84">
        <v>7.9301601999999999E-2</v>
      </c>
      <c r="W44" s="84">
        <v>0.66334019899999996</v>
      </c>
      <c r="X44" s="84">
        <v>7.7561241000000003E-2</v>
      </c>
      <c r="Y44" s="84">
        <v>4.9306303000000003E-2</v>
      </c>
      <c r="Z44" s="84">
        <v>0.18597028700000001</v>
      </c>
      <c r="AA44" s="84">
        <v>2.3821971000000001E-2</v>
      </c>
    </row>
    <row r="45" spans="1:27" ht="14.4" x14ac:dyDescent="0.55000000000000004">
      <c r="A45" s="94" t="s">
        <v>387</v>
      </c>
      <c r="B45" s="100" t="s">
        <v>366</v>
      </c>
      <c r="C45" t="s">
        <v>377</v>
      </c>
      <c r="D45" t="s">
        <v>426</v>
      </c>
      <c r="E45" s="80">
        <v>178160.97065100001</v>
      </c>
      <c r="F45" s="81">
        <v>178160.96920799999</v>
      </c>
      <c r="G45" s="84">
        <v>2.7428674333333333E-2</v>
      </c>
      <c r="H45" s="84">
        <v>0.21101055940060751</v>
      </c>
      <c r="I45" s="84">
        <v>6.2824497661307266E-2</v>
      </c>
      <c r="J45" s="85">
        <v>77391.97</v>
      </c>
      <c r="K45" s="85">
        <v>99697.5</v>
      </c>
      <c r="L45" s="85">
        <v>129592.28</v>
      </c>
      <c r="M45" s="85">
        <v>163961.07999999999</v>
      </c>
      <c r="N45" s="85">
        <v>195113.73</v>
      </c>
      <c r="O45" s="84">
        <v>0.13781355100000001</v>
      </c>
      <c r="P45" s="84">
        <v>0.86218644899999997</v>
      </c>
      <c r="Q45" s="84">
        <v>3.3862820000000002E-2</v>
      </c>
      <c r="R45" s="84">
        <v>0.21750673600000001</v>
      </c>
      <c r="S45" s="84">
        <v>0.33735967700000002</v>
      </c>
      <c r="T45" s="84">
        <v>0.25415918300000001</v>
      </c>
      <c r="U45" s="84">
        <v>0.13742141899999999</v>
      </c>
      <c r="V45" s="84">
        <v>1.9690165999999999E-2</v>
      </c>
      <c r="W45" s="84">
        <v>0.63257035699999997</v>
      </c>
      <c r="X45" s="84">
        <v>8.7308179999999999E-2</v>
      </c>
      <c r="Y45" s="84">
        <v>0.103984015</v>
      </c>
      <c r="Z45" s="84">
        <v>0.15214243199999999</v>
      </c>
      <c r="AA45" s="84">
        <v>2.3995016000000001E-2</v>
      </c>
    </row>
    <row r="46" spans="1:27" ht="14.4" x14ac:dyDescent="0.55000000000000004">
      <c r="A46" s="94" t="s">
        <v>387</v>
      </c>
      <c r="B46" s="100" t="s">
        <v>366</v>
      </c>
      <c r="C46" t="s">
        <v>378</v>
      </c>
      <c r="D46" t="s">
        <v>427</v>
      </c>
      <c r="E46" s="80">
        <v>124275.35172200001</v>
      </c>
      <c r="F46" s="81">
        <v>124275.35082000001</v>
      </c>
      <c r="G46" s="84">
        <v>5.0684851583333329E-2</v>
      </c>
      <c r="H46" s="84">
        <v>0.91022312126025684</v>
      </c>
      <c r="I46" s="84">
        <v>0.12296402372840577</v>
      </c>
      <c r="J46" s="85">
        <v>49423.38</v>
      </c>
      <c r="K46" s="85">
        <v>62545.26</v>
      </c>
      <c r="L46" s="85">
        <v>81112.289999999994</v>
      </c>
      <c r="M46" s="85">
        <v>102748.02</v>
      </c>
      <c r="N46" s="85">
        <v>128224.23</v>
      </c>
      <c r="O46" s="84">
        <v>0.37204287200000002</v>
      </c>
      <c r="P46" s="84">
        <v>0.62795712800000003</v>
      </c>
      <c r="Q46" s="84">
        <v>7.1518234E-2</v>
      </c>
      <c r="R46" s="84">
        <v>0.23134796699999999</v>
      </c>
      <c r="S46" s="84">
        <v>0.22410602199999999</v>
      </c>
      <c r="T46" s="84">
        <v>0.20019150899999999</v>
      </c>
      <c r="U46" s="84">
        <v>0.20967845800000001</v>
      </c>
      <c r="V46" s="84">
        <v>6.3157809999999995E-2</v>
      </c>
      <c r="W46" s="84">
        <v>0.66175819800000002</v>
      </c>
      <c r="X46" s="84">
        <v>0.140776504</v>
      </c>
      <c r="Y46" s="84">
        <v>0.11207402900000001</v>
      </c>
      <c r="Z46" s="84">
        <v>4.4900422000000002E-2</v>
      </c>
      <c r="AA46" s="84">
        <v>4.0490846999999996E-2</v>
      </c>
    </row>
    <row r="47" spans="1:27" ht="14.4" x14ac:dyDescent="0.55000000000000004">
      <c r="A47" s="94" t="s">
        <v>387</v>
      </c>
      <c r="B47" s="100" t="s">
        <v>366</v>
      </c>
      <c r="C47" t="s">
        <v>379</v>
      </c>
      <c r="D47" t="s">
        <v>428</v>
      </c>
      <c r="E47" s="80">
        <v>102213.68756200001</v>
      </c>
      <c r="F47" s="81">
        <v>102213.686568</v>
      </c>
      <c r="G47" s="84">
        <v>2.0372431416666666E-2</v>
      </c>
      <c r="H47" s="84">
        <v>-0.267739306445686</v>
      </c>
      <c r="I47" s="84">
        <v>7.7617142070016132E-2</v>
      </c>
      <c r="J47" s="85">
        <v>76217.740000000005</v>
      </c>
      <c r="K47" s="85">
        <v>93055.3</v>
      </c>
      <c r="L47" s="85">
        <v>119086.23</v>
      </c>
      <c r="M47" s="85">
        <v>151852.49</v>
      </c>
      <c r="N47" s="85">
        <v>180516.99</v>
      </c>
      <c r="O47" s="84">
        <v>0.100407972</v>
      </c>
      <c r="P47" s="84">
        <v>0.89959202800000004</v>
      </c>
      <c r="Q47" s="84">
        <v>4.0239893999999998E-2</v>
      </c>
      <c r="R47" s="84">
        <v>0.198489414</v>
      </c>
      <c r="S47" s="84">
        <v>0.219680664</v>
      </c>
      <c r="T47" s="84">
        <v>0.245597386</v>
      </c>
      <c r="U47" s="84">
        <v>0.22425938200000001</v>
      </c>
      <c r="V47" s="84">
        <v>7.1733259999999993E-2</v>
      </c>
      <c r="W47" s="84">
        <v>0.61237208200000004</v>
      </c>
      <c r="X47" s="84">
        <v>8.7463556999999997E-2</v>
      </c>
      <c r="Y47" s="84">
        <v>5.8944958999999998E-2</v>
      </c>
      <c r="Z47" s="84">
        <v>0.21311170700000001</v>
      </c>
      <c r="AA47" s="84">
        <v>2.8107695999999998E-2</v>
      </c>
    </row>
    <row r="48" spans="1:27" ht="14.4" x14ac:dyDescent="0.55000000000000004">
      <c r="A48" s="94" t="s">
        <v>387</v>
      </c>
      <c r="B48" s="100" t="s">
        <v>366</v>
      </c>
      <c r="C48" s="88" t="s">
        <v>380</v>
      </c>
      <c r="D48" t="s">
        <v>429</v>
      </c>
      <c r="E48" s="80">
        <v>31229.817255400001</v>
      </c>
      <c r="F48" s="81">
        <v>31229.8168984</v>
      </c>
      <c r="G48" s="84">
        <v>1.6496718833333333E-2</v>
      </c>
      <c r="H48" s="84">
        <v>1.1931975874333782</v>
      </c>
      <c r="I48" s="84">
        <v>6.3155872734380475E-2</v>
      </c>
      <c r="J48" s="85">
        <v>7130.92</v>
      </c>
      <c r="K48" s="85">
        <v>16573.439999999999</v>
      </c>
      <c r="L48" s="85">
        <v>35082.980000000003</v>
      </c>
      <c r="M48" s="85">
        <v>62009.9</v>
      </c>
      <c r="N48" s="85">
        <v>95699.72</v>
      </c>
      <c r="O48" s="84">
        <v>0.47771373700000003</v>
      </c>
      <c r="P48" s="84">
        <v>0.52228626300000003</v>
      </c>
      <c r="Q48" s="84">
        <v>4.1179673E-2</v>
      </c>
      <c r="R48" s="84">
        <v>0.18822248599999999</v>
      </c>
      <c r="S48" s="84">
        <v>0.239937238</v>
      </c>
      <c r="T48" s="84">
        <v>0.24826283299999999</v>
      </c>
      <c r="U48" s="84">
        <v>0.190688142</v>
      </c>
      <c r="V48" s="84">
        <v>9.1709629000000001E-2</v>
      </c>
      <c r="W48" s="84">
        <v>0.62240225400000004</v>
      </c>
      <c r="X48" s="84">
        <v>0.171379167</v>
      </c>
      <c r="Y48" s="84">
        <v>6.7277210000000004E-2</v>
      </c>
      <c r="Z48" s="84">
        <v>9.1837715E-2</v>
      </c>
      <c r="AA48" s="84">
        <v>4.7103654000000002E-2</v>
      </c>
    </row>
    <row r="49" spans="1:68" ht="14.4" x14ac:dyDescent="0.55000000000000004">
      <c r="A49" s="94" t="s">
        <v>387</v>
      </c>
      <c r="B49" s="100" t="s">
        <v>366</v>
      </c>
      <c r="C49" t="s">
        <v>381</v>
      </c>
      <c r="D49" t="s">
        <v>430</v>
      </c>
      <c r="E49" s="80">
        <v>26320.1056512</v>
      </c>
      <c r="F49" s="81">
        <v>26320.1054841</v>
      </c>
      <c r="G49" s="84">
        <v>5.4086223166666669E-2</v>
      </c>
      <c r="H49" s="84">
        <v>0.95254536628645414</v>
      </c>
      <c r="I49" s="84">
        <v>0.12790711694375403</v>
      </c>
      <c r="J49" s="85">
        <v>39959.75</v>
      </c>
      <c r="K49" s="85">
        <v>48941.61</v>
      </c>
      <c r="L49" s="85">
        <v>57918.04</v>
      </c>
      <c r="M49" s="85">
        <v>75451.28</v>
      </c>
      <c r="N49" s="85">
        <v>97505.18</v>
      </c>
      <c r="O49" s="84">
        <v>0.43806990899999998</v>
      </c>
      <c r="P49" s="84">
        <v>0.56193009100000002</v>
      </c>
      <c r="Q49" s="84">
        <v>6.7558325000000002E-2</v>
      </c>
      <c r="R49" s="84">
        <v>0.28193631699999999</v>
      </c>
      <c r="S49" s="84">
        <v>0.208146516</v>
      </c>
      <c r="T49" s="84">
        <v>0.18793221399999999</v>
      </c>
      <c r="U49" s="84">
        <v>0.200889125</v>
      </c>
      <c r="V49" s="84">
        <v>5.3537503E-2</v>
      </c>
      <c r="W49" s="84">
        <v>0.62392188199999998</v>
      </c>
      <c r="X49" s="84">
        <v>0.146130172</v>
      </c>
      <c r="Y49" s="84">
        <v>0.112846233</v>
      </c>
      <c r="Z49" s="84">
        <v>7.8764391000000003E-2</v>
      </c>
      <c r="AA49" s="84">
        <v>3.8337323E-2</v>
      </c>
    </row>
    <row r="50" spans="1:68" s="130" customFormat="1" x14ac:dyDescent="0.5">
      <c r="A50" s="129" t="s">
        <v>382</v>
      </c>
      <c r="B50" s="129"/>
      <c r="C50" s="129"/>
      <c r="D50" s="129"/>
      <c r="E50" s="129"/>
      <c r="F50" s="129"/>
      <c r="G50" s="129"/>
      <c r="H50" s="129"/>
      <c r="I50" s="129"/>
      <c r="J50" s="129"/>
      <c r="K50" s="129"/>
      <c r="L50" s="129"/>
      <c r="M50" s="129"/>
      <c r="N50" s="129"/>
      <c r="O50" s="129"/>
      <c r="P50" s="129"/>
      <c r="Q50" s="129"/>
      <c r="R50" s="129"/>
      <c r="S50" s="129"/>
      <c r="T50" s="129"/>
      <c r="U50" s="129"/>
      <c r="V50" s="129"/>
      <c r="W50" s="129"/>
      <c r="X50" s="129"/>
      <c r="Y50" s="129"/>
      <c r="Z50" s="129"/>
      <c r="AA50" s="129"/>
      <c r="AB50" s="129"/>
      <c r="AC50" s="129"/>
      <c r="AD50" s="129"/>
      <c r="AE50" s="129"/>
      <c r="AF50" s="129"/>
      <c r="AG50" s="129"/>
      <c r="AH50" s="129"/>
      <c r="AI50" s="129"/>
      <c r="AJ50" s="129"/>
      <c r="AK50" s="129"/>
      <c r="AL50" s="129"/>
      <c r="AM50" s="129"/>
      <c r="AN50" s="129"/>
      <c r="AO50" s="129"/>
      <c r="AP50" s="129"/>
      <c r="AQ50" s="129"/>
      <c r="AR50" s="129"/>
      <c r="AS50" s="129"/>
      <c r="AT50" s="129"/>
      <c r="AU50" s="129"/>
      <c r="AV50" s="129"/>
      <c r="AW50" s="129"/>
      <c r="AX50" s="129"/>
      <c r="AY50" s="129"/>
      <c r="AZ50" s="129"/>
      <c r="BA50" s="129"/>
      <c r="BB50" s="129"/>
      <c r="BC50" s="129"/>
      <c r="BD50" s="129"/>
      <c r="BE50" s="129"/>
      <c r="BF50" s="129"/>
      <c r="BG50" s="129"/>
      <c r="BH50" s="129"/>
      <c r="BI50" s="129"/>
      <c r="BJ50" s="129"/>
      <c r="BK50" s="129"/>
      <c r="BL50" s="129"/>
      <c r="BM50" s="129"/>
      <c r="BN50" s="129"/>
      <c r="BO50" s="129"/>
      <c r="BP50" s="129"/>
    </row>
    <row r="51" spans="1:68" s="131" customFormat="1" ht="14.4" x14ac:dyDescent="0.55000000000000004">
      <c r="A51" s="131" t="s">
        <v>437</v>
      </c>
    </row>
    <row r="52" spans="1:68" hidden="1" x14ac:dyDescent="0.5">
      <c r="A52" s="83"/>
    </row>
    <row r="53" spans="1:68" hidden="1" x14ac:dyDescent="0.5">
      <c r="A53" s="83"/>
    </row>
    <row r="54" spans="1:68" hidden="1" x14ac:dyDescent="0.5">
      <c r="A54" s="83"/>
    </row>
    <row r="55" spans="1:68" hidden="1" x14ac:dyDescent="0.5">
      <c r="A55" s="83"/>
    </row>
    <row r="56" spans="1:68" hidden="1" x14ac:dyDescent="0.5">
      <c r="A56" s="83"/>
    </row>
    <row r="58" spans="1:68" ht="15" hidden="1" customHeight="1" x14ac:dyDescent="0.5">
      <c r="A58" s="77"/>
    </row>
    <row r="59" spans="1:68" ht="14.4" hidden="1" x14ac:dyDescent="0.55000000000000004">
      <c r="A59" s="91"/>
      <c r="BD59" s="98"/>
      <c r="BE59" s="77"/>
      <c r="BF59" s="77"/>
      <c r="BG59" s="77"/>
      <c r="BH59" s="77"/>
      <c r="BI59" s="77"/>
      <c r="BJ59" s="77"/>
      <c r="BK59" s="77"/>
      <c r="BM59" s="98"/>
      <c r="BN59" s="77"/>
      <c r="BO59" s="77"/>
      <c r="BP59" s="77"/>
    </row>
    <row r="60" spans="1:68" ht="14.4" hidden="1" x14ac:dyDescent="0.55000000000000004">
      <c r="A60" s="91"/>
      <c r="BD60" s="98"/>
      <c r="BE60" s="77"/>
      <c r="BF60" s="77"/>
      <c r="BG60" s="77"/>
      <c r="BH60" s="77"/>
      <c r="BI60" s="77"/>
      <c r="BJ60" s="77"/>
      <c r="BK60" s="77"/>
      <c r="BM60" s="98"/>
      <c r="BN60" s="77"/>
      <c r="BO60" s="77"/>
      <c r="BP60" s="77"/>
    </row>
    <row r="61" spans="1:68" ht="14.4" hidden="1" x14ac:dyDescent="0.55000000000000004">
      <c r="A61" s="91"/>
      <c r="BD61" s="98"/>
      <c r="BE61" s="77"/>
      <c r="BF61" s="77"/>
      <c r="BG61" s="77"/>
      <c r="BH61" s="77"/>
      <c r="BI61" s="77"/>
      <c r="BJ61" s="77"/>
      <c r="BK61" s="77"/>
      <c r="BM61" s="98"/>
      <c r="BN61" s="77"/>
      <c r="BO61" s="77"/>
      <c r="BP61" s="77"/>
    </row>
    <row r="62" spans="1:68" ht="14.4" hidden="1" x14ac:dyDescent="0.55000000000000004">
      <c r="A62" s="91"/>
      <c r="BD62" s="98"/>
      <c r="BE62" s="77"/>
      <c r="BF62" s="77"/>
      <c r="BG62" s="77"/>
      <c r="BH62" s="77"/>
      <c r="BI62" s="77"/>
      <c r="BJ62" s="77"/>
      <c r="BK62" s="77"/>
      <c r="BM62" s="98"/>
      <c r="BN62" s="77"/>
      <c r="BO62" s="77"/>
      <c r="BP62" s="77"/>
    </row>
    <row r="63" spans="1:68" ht="14.4" hidden="1" x14ac:dyDescent="0.55000000000000004">
      <c r="A63" s="91"/>
      <c r="BD63" s="98"/>
      <c r="BE63" s="77"/>
      <c r="BF63" s="77"/>
      <c r="BG63" s="77"/>
      <c r="BH63" s="77"/>
      <c r="BI63" s="77"/>
      <c r="BJ63" s="77"/>
      <c r="BK63" s="77"/>
      <c r="BM63" s="98"/>
      <c r="BN63" s="77"/>
      <c r="BO63" s="77"/>
      <c r="BP63" s="77"/>
    </row>
    <row r="64" spans="1:68" ht="14.4" hidden="1" x14ac:dyDescent="0.55000000000000004">
      <c r="A64" s="91"/>
      <c r="BM64" s="98"/>
      <c r="BN64" s="77"/>
      <c r="BO64" s="77"/>
      <c r="BP64" s="77"/>
    </row>
    <row r="65" spans="1:68" ht="14.4" hidden="1" x14ac:dyDescent="0.55000000000000004">
      <c r="A65" s="91"/>
      <c r="BM65" s="98"/>
      <c r="BN65" s="77"/>
      <c r="BO65" s="77"/>
      <c r="BP65" s="77"/>
    </row>
    <row r="66" spans="1:68" ht="14.4" hidden="1" x14ac:dyDescent="0.55000000000000004">
      <c r="A66" s="91"/>
      <c r="BM66" s="98"/>
      <c r="BN66" s="77"/>
      <c r="BO66" s="77"/>
      <c r="BP66" s="77"/>
    </row>
    <row r="67" spans="1:68" ht="14.4" hidden="1" x14ac:dyDescent="0.55000000000000004">
      <c r="A67" s="91"/>
      <c r="BM67" s="98"/>
      <c r="BN67" s="77"/>
      <c r="BO67" s="77"/>
      <c r="BP67" s="77"/>
    </row>
    <row r="68" spans="1:68" ht="14.4" hidden="1" x14ac:dyDescent="0.55000000000000004">
      <c r="A68" s="91"/>
      <c r="BM68" s="98"/>
      <c r="BN68" s="77"/>
      <c r="BO68" s="77"/>
      <c r="BP68" s="77"/>
    </row>
    <row r="69" spans="1:68" ht="14.4" hidden="1" x14ac:dyDescent="0.55000000000000004">
      <c r="A69" s="91"/>
      <c r="BM69" s="98"/>
      <c r="BN69" s="77"/>
      <c r="BO69" s="77"/>
      <c r="BP69" s="77"/>
    </row>
    <row r="70" spans="1:68" ht="14.4" hidden="1" x14ac:dyDescent="0.55000000000000004">
      <c r="A70" s="91"/>
      <c r="BM70" s="98"/>
      <c r="BN70" s="77"/>
      <c r="BO70" s="77"/>
      <c r="BP70" s="77"/>
    </row>
    <row r="71" spans="1:68" ht="14.4" hidden="1" x14ac:dyDescent="0.55000000000000004">
      <c r="A71" s="91"/>
      <c r="BM71" s="98"/>
      <c r="BN71" s="77"/>
      <c r="BO71" s="77"/>
      <c r="BP71" s="77"/>
    </row>
    <row r="72" spans="1:68" ht="14.4" hidden="1" x14ac:dyDescent="0.55000000000000004">
      <c r="A72" s="91"/>
      <c r="BM72" s="98"/>
      <c r="BN72" s="77"/>
      <c r="BO72" s="77"/>
      <c r="BP72" s="77"/>
    </row>
    <row r="73" spans="1:68" ht="14.4" hidden="1" x14ac:dyDescent="0.55000000000000004">
      <c r="A73" s="91"/>
      <c r="BM73" s="98"/>
      <c r="BN73" s="77"/>
      <c r="BO73" s="77"/>
      <c r="BP73" s="77"/>
    </row>
  </sheetData>
  <mergeCells count="4">
    <mergeCell ref="A1:XFD1"/>
    <mergeCell ref="A2:XFD2"/>
    <mergeCell ref="A50:XFD50"/>
    <mergeCell ref="A51:XFD51"/>
  </mergeCells>
  <hyperlinks>
    <hyperlink ref="A2" location="'Table of Contents'!A1" display="Return to Table of Contents" xr:uid="{5945E288-B718-4005-B654-F3CDA0B83346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581AF-F687-4964-8C18-5080B2E4E22A}">
  <dimension ref="A1:BP72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32.41015625" bestFit="1" customWidth="1"/>
    <col min="2" max="2" width="33.05859375" bestFit="1" customWidth="1"/>
    <col min="3" max="3" width="8.1171875" bestFit="1" customWidth="1"/>
    <col min="4" max="4" width="43.8203125" bestFit="1" customWidth="1"/>
    <col min="5" max="5" width="60" bestFit="1" customWidth="1"/>
    <col min="6" max="7" width="8.9375" bestFit="1" customWidth="1"/>
    <col min="8" max="8" width="7.76171875" bestFit="1" customWidth="1"/>
    <col min="9" max="9" width="11.64453125" bestFit="1" customWidth="1"/>
    <col min="10" max="14" width="8.87890625" bestFit="1" customWidth="1"/>
    <col min="15" max="15" width="7.64453125" bestFit="1" customWidth="1"/>
    <col min="16" max="16" width="5.76171875" bestFit="1" customWidth="1"/>
    <col min="17" max="17" width="9.05859375" bestFit="1" customWidth="1"/>
    <col min="18" max="21" width="7.87890625" bestFit="1" customWidth="1"/>
    <col min="22" max="22" width="7.76171875" bestFit="1" customWidth="1"/>
    <col min="23" max="23" width="6.29296875" bestFit="1" customWidth="1"/>
    <col min="24" max="24" width="9.05859375" bestFit="1" customWidth="1"/>
    <col min="25" max="25" width="6" bestFit="1" customWidth="1"/>
    <col min="26" max="26" width="5.9375" bestFit="1" customWidth="1"/>
    <col min="27" max="27" width="8.8203125" bestFit="1" customWidth="1"/>
    <col min="28" max="28" width="255.64453125" bestFit="1" customWidth="1"/>
    <col min="29" max="29" width="9.64453125" bestFit="1" customWidth="1"/>
    <col min="30" max="30" width="9.29296875" bestFit="1" customWidth="1"/>
    <col min="31" max="31" width="8.703125" bestFit="1" customWidth="1"/>
    <col min="32" max="32" width="8.87890625" bestFit="1" customWidth="1"/>
    <col min="33" max="33" width="9.1171875" customWidth="1"/>
    <col min="34" max="34" width="255.64453125" bestFit="1" customWidth="1"/>
    <col min="35" max="35" width="13.8203125" customWidth="1"/>
    <col min="36" max="36" width="5.52734375" bestFit="1" customWidth="1"/>
    <col min="37" max="67" width="9.1171875" hidden="1" customWidth="1"/>
    <col min="68" max="68" width="0" hidden="1" customWidth="1"/>
    <col min="69" max="16384" width="9.1171875" hidden="1"/>
  </cols>
  <sheetData>
    <row r="1" spans="1:36" s="116" customFormat="1" ht="13.8" x14ac:dyDescent="0.5">
      <c r="A1" s="116" t="s">
        <v>14</v>
      </c>
    </row>
    <row r="2" spans="1:36" s="112" customFormat="1" ht="14.1" x14ac:dyDescent="0.5">
      <c r="A2" s="112" t="s">
        <v>16</v>
      </c>
    </row>
    <row r="3" spans="1:36" ht="86.4" x14ac:dyDescent="0.5">
      <c r="A3" s="92" t="s">
        <v>386</v>
      </c>
      <c r="B3" s="92" t="s">
        <v>303</v>
      </c>
      <c r="C3" s="92" t="s">
        <v>304</v>
      </c>
      <c r="D3" s="92" t="s">
        <v>305</v>
      </c>
      <c r="E3" s="93" t="s">
        <v>306</v>
      </c>
      <c r="F3" s="92" t="s">
        <v>307</v>
      </c>
      <c r="G3" s="99" t="s">
        <v>308</v>
      </c>
      <c r="H3" s="92" t="s">
        <v>309</v>
      </c>
      <c r="I3" s="92" t="s">
        <v>310</v>
      </c>
      <c r="J3" s="92" t="s">
        <v>311</v>
      </c>
      <c r="K3" s="92" t="s">
        <v>312</v>
      </c>
      <c r="L3" s="92" t="s">
        <v>313</v>
      </c>
      <c r="M3" s="92" t="s">
        <v>314</v>
      </c>
      <c r="N3" s="92" t="s">
        <v>315</v>
      </c>
      <c r="O3" s="99" t="s">
        <v>316</v>
      </c>
      <c r="P3" s="99" t="s">
        <v>317</v>
      </c>
      <c r="Q3" s="99" t="s">
        <v>318</v>
      </c>
      <c r="R3" s="99" t="s">
        <v>319</v>
      </c>
      <c r="S3" s="99" t="s">
        <v>320</v>
      </c>
      <c r="T3" s="99" t="s">
        <v>321</v>
      </c>
      <c r="U3" s="99" t="s">
        <v>322</v>
      </c>
      <c r="V3" s="99" t="s">
        <v>323</v>
      </c>
      <c r="W3" s="99" t="s">
        <v>324</v>
      </c>
      <c r="X3" s="99" t="s">
        <v>325</v>
      </c>
      <c r="Y3" s="99" t="s">
        <v>326</v>
      </c>
      <c r="Z3" s="99" t="s">
        <v>327</v>
      </c>
      <c r="AA3" s="99" t="s">
        <v>328</v>
      </c>
      <c r="AB3" s="101" t="s">
        <v>329</v>
      </c>
      <c r="AC3" s="102" t="s">
        <v>330</v>
      </c>
      <c r="AD3" s="102" t="s">
        <v>431</v>
      </c>
      <c r="AE3" s="102" t="s">
        <v>432</v>
      </c>
      <c r="AF3" s="102" t="s">
        <v>433</v>
      </c>
      <c r="AG3" s="102" t="s">
        <v>434</v>
      </c>
      <c r="AH3" s="101" t="s">
        <v>331</v>
      </c>
      <c r="AI3" s="102" t="s">
        <v>332</v>
      </c>
      <c r="AJ3" s="102" t="s">
        <v>333</v>
      </c>
    </row>
    <row r="4" spans="1:36" ht="14.4" x14ac:dyDescent="0.55000000000000004">
      <c r="A4" s="94" t="s">
        <v>384</v>
      </c>
      <c r="B4" s="94" t="s">
        <v>334</v>
      </c>
      <c r="C4" s="94" t="s">
        <v>335</v>
      </c>
      <c r="D4" t="s">
        <v>334</v>
      </c>
      <c r="E4" s="80">
        <v>284112.45814035198</v>
      </c>
      <c r="F4" s="81">
        <v>266001.34302978299</v>
      </c>
      <c r="G4" s="78">
        <v>6.5000000000000002E-2</v>
      </c>
      <c r="H4" s="78">
        <v>0.20802474123158404</v>
      </c>
      <c r="I4" s="78">
        <v>0.12267844878411781</v>
      </c>
      <c r="J4" s="82">
        <v>25826.523454499998</v>
      </c>
      <c r="K4" s="82">
        <v>34378.939671699998</v>
      </c>
      <c r="L4" s="82">
        <v>47775.070900500003</v>
      </c>
      <c r="M4" s="82">
        <v>70196.560028199994</v>
      </c>
      <c r="N4" s="82">
        <v>107561.650138</v>
      </c>
      <c r="O4" s="79">
        <v>0.38664193499999999</v>
      </c>
      <c r="P4" s="79">
        <v>0.61335806500000001</v>
      </c>
      <c r="Q4" s="79">
        <v>0.128195472</v>
      </c>
      <c r="R4" s="79">
        <v>0.22682524200000001</v>
      </c>
      <c r="S4" s="79">
        <v>0.241192765</v>
      </c>
      <c r="T4" s="79">
        <v>0.191180974</v>
      </c>
      <c r="U4" s="79">
        <v>0.14491417100000001</v>
      </c>
      <c r="V4" s="79">
        <v>6.7691375999999998E-2</v>
      </c>
      <c r="W4" s="79">
        <v>0.42091499100000002</v>
      </c>
      <c r="X4" s="79">
        <v>0.46387692200000002</v>
      </c>
      <c r="Y4" s="79">
        <v>7.2242636999999998E-2</v>
      </c>
      <c r="Z4" s="79">
        <v>2.7144225000000001E-2</v>
      </c>
      <c r="AA4" s="79">
        <v>1.5821226000000001E-2</v>
      </c>
      <c r="AB4" s="76"/>
      <c r="AH4" s="76"/>
    </row>
    <row r="5" spans="1:36" ht="14.4" x14ac:dyDescent="0.55000000000000004">
      <c r="A5" s="94" t="s">
        <v>384</v>
      </c>
      <c r="B5" s="100" t="s">
        <v>336</v>
      </c>
      <c r="C5" t="s">
        <v>337</v>
      </c>
      <c r="D5" t="s">
        <v>388</v>
      </c>
      <c r="E5" s="80">
        <v>4081.4568096819999</v>
      </c>
      <c r="F5" s="81">
        <v>3807.6595878520002</v>
      </c>
      <c r="G5" s="84">
        <v>8.8333333333333333E-2</v>
      </c>
      <c r="H5" s="84">
        <v>0.33130926257414867</v>
      </c>
      <c r="I5" s="84">
        <v>0.18294469250262055</v>
      </c>
      <c r="J5" s="85">
        <v>28710.09</v>
      </c>
      <c r="K5" s="85">
        <v>32270.13</v>
      </c>
      <c r="L5" s="85">
        <v>37523.43</v>
      </c>
      <c r="M5" s="85">
        <v>43189.31</v>
      </c>
      <c r="N5" s="85">
        <v>47773.88</v>
      </c>
      <c r="O5" s="84">
        <v>0.16952474300000001</v>
      </c>
      <c r="P5" s="84">
        <v>0.83047525700000002</v>
      </c>
      <c r="Q5" s="84">
        <v>0.23058074000000001</v>
      </c>
      <c r="R5" s="84">
        <v>0.25851507000000001</v>
      </c>
      <c r="S5" s="84">
        <v>0.211957853</v>
      </c>
      <c r="T5" s="84">
        <v>0.155109042</v>
      </c>
      <c r="U5" s="84">
        <v>0.102915952</v>
      </c>
      <c r="V5" s="84">
        <v>4.0921342999999999E-2</v>
      </c>
      <c r="W5" s="84">
        <v>0.30735294099999999</v>
      </c>
      <c r="X5" s="84">
        <v>0.56568627500000002</v>
      </c>
      <c r="Y5" s="84">
        <v>0.100735294</v>
      </c>
      <c r="Z5" s="84">
        <v>1.2500000000000001E-2</v>
      </c>
      <c r="AA5" s="84">
        <v>1.3725491000000001E-2</v>
      </c>
      <c r="AB5" s="86">
        <v>0</v>
      </c>
      <c r="AC5" s="87">
        <v>0</v>
      </c>
      <c r="AD5" s="87">
        <v>0</v>
      </c>
      <c r="AE5" s="87">
        <v>0</v>
      </c>
      <c r="AF5" s="87">
        <v>0</v>
      </c>
      <c r="AG5" s="87">
        <v>0</v>
      </c>
      <c r="AH5" s="86">
        <v>245</v>
      </c>
      <c r="AI5" s="78">
        <v>8.8002873999999995E-2</v>
      </c>
      <c r="AJ5" s="87">
        <v>5</v>
      </c>
    </row>
    <row r="6" spans="1:36" ht="14.4" x14ac:dyDescent="0.55000000000000004">
      <c r="A6" s="94" t="s">
        <v>384</v>
      </c>
      <c r="B6" s="100" t="s">
        <v>336</v>
      </c>
      <c r="C6" t="s">
        <v>338</v>
      </c>
      <c r="D6" t="s">
        <v>389</v>
      </c>
      <c r="E6" s="80">
        <v>2761.7967820939998</v>
      </c>
      <c r="F6" s="81">
        <v>2960.637628722</v>
      </c>
      <c r="G6" s="84">
        <v>7.5833333333333336E-2</v>
      </c>
      <c r="H6" s="84">
        <v>0.63580305113413094</v>
      </c>
      <c r="I6" s="84">
        <v>8.5639251653292101E-2</v>
      </c>
      <c r="J6" s="85">
        <v>25906.65</v>
      </c>
      <c r="K6" s="85">
        <v>32429.87</v>
      </c>
      <c r="L6" s="85">
        <v>37321.74</v>
      </c>
      <c r="M6" s="85">
        <v>45058.84</v>
      </c>
      <c r="N6" s="85">
        <v>56362.85</v>
      </c>
      <c r="O6" s="84">
        <v>0.68573497500000002</v>
      </c>
      <c r="P6" s="84">
        <v>0.31426502499999998</v>
      </c>
      <c r="Q6" s="84">
        <v>0.16986599099999999</v>
      </c>
      <c r="R6" s="84">
        <v>0.28033321300000003</v>
      </c>
      <c r="S6" s="84">
        <v>0.21948569400000001</v>
      </c>
      <c r="T6" s="84">
        <v>0.15863817499999999</v>
      </c>
      <c r="U6" s="84">
        <v>0.11988409999999999</v>
      </c>
      <c r="V6" s="84">
        <v>5.1792828999999999E-2</v>
      </c>
      <c r="W6" s="84">
        <v>0.37255611900000002</v>
      </c>
      <c r="X6" s="84">
        <v>0.49312092699999999</v>
      </c>
      <c r="Y6" s="84">
        <v>0.100289645</v>
      </c>
      <c r="Z6" s="84">
        <v>2.0275162999999999E-2</v>
      </c>
      <c r="AA6" s="84">
        <v>1.3758146000000001E-2</v>
      </c>
      <c r="AB6" s="86">
        <v>19292</v>
      </c>
      <c r="AC6" s="87">
        <v>191296</v>
      </c>
      <c r="AD6" s="87">
        <v>0</v>
      </c>
      <c r="AE6" s="87">
        <v>0</v>
      </c>
      <c r="AF6" s="87">
        <v>0</v>
      </c>
      <c r="AG6" s="87">
        <v>0</v>
      </c>
      <c r="AH6" s="86">
        <v>122</v>
      </c>
      <c r="AI6" s="78">
        <v>4.3821839000000001E-2</v>
      </c>
      <c r="AJ6" s="87">
        <v>10</v>
      </c>
    </row>
    <row r="7" spans="1:36" ht="14.4" x14ac:dyDescent="0.55000000000000004">
      <c r="A7" s="94" t="s">
        <v>384</v>
      </c>
      <c r="B7" s="100" t="s">
        <v>336</v>
      </c>
      <c r="C7" t="s">
        <v>339</v>
      </c>
      <c r="D7" t="s">
        <v>390</v>
      </c>
      <c r="E7" s="80">
        <v>11810.257583590999</v>
      </c>
      <c r="F7" s="81">
        <v>10254.39619308</v>
      </c>
      <c r="G7" s="84">
        <v>6.5000000000000002E-2</v>
      </c>
      <c r="H7" s="84">
        <v>0.37490941446646142</v>
      </c>
      <c r="I7" s="84">
        <v>0.17088852310021671</v>
      </c>
      <c r="J7" s="85">
        <v>38646.54</v>
      </c>
      <c r="K7" s="85">
        <v>45155.92</v>
      </c>
      <c r="L7" s="85">
        <v>52797.59</v>
      </c>
      <c r="M7" s="85">
        <v>62611.87</v>
      </c>
      <c r="N7" s="85">
        <v>79669.66</v>
      </c>
      <c r="O7" s="84">
        <v>6.2912785999999998E-2</v>
      </c>
      <c r="P7" s="84">
        <v>0.93708721399999995</v>
      </c>
      <c r="Q7" s="84">
        <v>5.2832105999999997E-2</v>
      </c>
      <c r="R7" s="84">
        <v>0.18084836200000001</v>
      </c>
      <c r="S7" s="84">
        <v>0.26195919099999998</v>
      </c>
      <c r="T7" s="84">
        <v>0.243417154</v>
      </c>
      <c r="U7" s="84">
        <v>0.184997037</v>
      </c>
      <c r="V7" s="84">
        <v>7.5946152000000003E-2</v>
      </c>
      <c r="W7" s="84">
        <v>0.31445262899999998</v>
      </c>
      <c r="X7" s="84">
        <v>0.58064516099999997</v>
      </c>
      <c r="Y7" s="84">
        <v>8.6444839999999995E-2</v>
      </c>
      <c r="Z7" s="84">
        <v>7.6200149999999999E-3</v>
      </c>
      <c r="AA7" s="84">
        <v>1.0837355E-2</v>
      </c>
      <c r="AB7" s="86">
        <v>0</v>
      </c>
      <c r="AC7" s="87">
        <v>0</v>
      </c>
      <c r="AD7" s="87">
        <v>0</v>
      </c>
      <c r="AE7" s="87">
        <v>7</v>
      </c>
      <c r="AF7" s="87">
        <v>0</v>
      </c>
      <c r="AG7" s="87">
        <v>0</v>
      </c>
      <c r="AH7" s="86">
        <v>409</v>
      </c>
      <c r="AI7" s="78">
        <v>0.14691092</v>
      </c>
      <c r="AJ7" s="87">
        <v>1</v>
      </c>
    </row>
    <row r="8" spans="1:36" ht="14.4" x14ac:dyDescent="0.55000000000000004">
      <c r="A8" s="94" t="s">
        <v>384</v>
      </c>
      <c r="B8" s="100" t="s">
        <v>336</v>
      </c>
      <c r="C8" t="s">
        <v>340</v>
      </c>
      <c r="D8" t="s">
        <v>391</v>
      </c>
      <c r="E8" s="80">
        <v>1003.1204449099999</v>
      </c>
      <c r="F8" s="81">
        <v>693.46566357699999</v>
      </c>
      <c r="G8" s="84">
        <v>6.1666666666666668E-2</v>
      </c>
      <c r="H8" s="84">
        <v>0.38695909716590954</v>
      </c>
      <c r="I8" s="84">
        <v>0.17833037098954735</v>
      </c>
      <c r="J8" s="85">
        <v>30079.25</v>
      </c>
      <c r="K8" s="85">
        <v>34400.53</v>
      </c>
      <c r="L8" s="85">
        <v>42243.78</v>
      </c>
      <c r="M8" s="85">
        <v>51398.11</v>
      </c>
      <c r="N8" s="85">
        <v>61817.61</v>
      </c>
      <c r="O8" s="84">
        <v>0.31006979099999998</v>
      </c>
      <c r="P8" s="84">
        <v>0.68993020900000002</v>
      </c>
      <c r="Q8" s="84">
        <v>0.11788211799999999</v>
      </c>
      <c r="R8" s="84">
        <v>0.24775224800000001</v>
      </c>
      <c r="S8" s="84">
        <v>0.24275724300000001</v>
      </c>
      <c r="T8" s="84">
        <v>0.19180819199999999</v>
      </c>
      <c r="U8" s="84">
        <v>0.14385614399999999</v>
      </c>
      <c r="V8" s="84">
        <v>5.5944055999999999E-2</v>
      </c>
      <c r="W8" s="84">
        <v>0.326713009</v>
      </c>
      <c r="X8" s="84">
        <v>0.52830188700000003</v>
      </c>
      <c r="Y8" s="84">
        <v>8.7388281999999998E-2</v>
      </c>
      <c r="Z8" s="84">
        <v>4.2701092000000003E-2</v>
      </c>
      <c r="AA8" s="84">
        <v>1.4895729999999999E-2</v>
      </c>
      <c r="AB8" s="86">
        <v>0</v>
      </c>
      <c r="AC8" s="87">
        <v>0</v>
      </c>
      <c r="AD8" s="87">
        <v>0</v>
      </c>
      <c r="AE8" s="87">
        <v>0</v>
      </c>
      <c r="AF8" s="87">
        <v>0</v>
      </c>
      <c r="AG8" s="87">
        <v>0</v>
      </c>
      <c r="AH8" s="86">
        <v>0</v>
      </c>
      <c r="AI8" s="78">
        <v>0</v>
      </c>
      <c r="AJ8" s="87">
        <v>0</v>
      </c>
    </row>
    <row r="9" spans="1:36" ht="14.4" x14ac:dyDescent="0.55000000000000004">
      <c r="A9" s="94" t="s">
        <v>384</v>
      </c>
      <c r="B9" s="100" t="s">
        <v>336</v>
      </c>
      <c r="C9" t="s">
        <v>341</v>
      </c>
      <c r="D9" t="s">
        <v>392</v>
      </c>
      <c r="E9" s="80">
        <v>4653.7243533889996</v>
      </c>
      <c r="F9" s="81">
        <v>3532.163559698</v>
      </c>
      <c r="G9" s="84">
        <v>6.5833333333333341E-2</v>
      </c>
      <c r="H9" s="84">
        <v>0.64329089848262655</v>
      </c>
      <c r="I9" s="84">
        <v>0.19201223454527783</v>
      </c>
      <c r="J9" s="85">
        <v>27811.61</v>
      </c>
      <c r="K9" s="85">
        <v>32414.400000000001</v>
      </c>
      <c r="L9" s="85">
        <v>37418.21</v>
      </c>
      <c r="M9" s="85">
        <v>44509.45</v>
      </c>
      <c r="N9" s="85">
        <v>53717.48</v>
      </c>
      <c r="O9" s="84">
        <v>4.1693530999999999E-2</v>
      </c>
      <c r="P9" s="84">
        <v>0.95830646900000005</v>
      </c>
      <c r="Q9" s="84">
        <v>0.16419514299999999</v>
      </c>
      <c r="R9" s="84">
        <v>0.271007952</v>
      </c>
      <c r="S9" s="84">
        <v>0.25467440400000002</v>
      </c>
      <c r="T9" s="84">
        <v>0.17687513399999999</v>
      </c>
      <c r="U9" s="84">
        <v>0.101869761</v>
      </c>
      <c r="V9" s="84">
        <v>3.1377606000000002E-2</v>
      </c>
      <c r="W9" s="84">
        <v>0.18295039699999999</v>
      </c>
      <c r="X9" s="84">
        <v>0.76852050699999996</v>
      </c>
      <c r="Y9" s="84">
        <v>3.2639038000000002E-2</v>
      </c>
      <c r="Z9" s="84">
        <v>6.8713760000000002E-3</v>
      </c>
      <c r="AA9" s="84">
        <v>9.0186810000000006E-3</v>
      </c>
      <c r="AB9" s="86">
        <v>0</v>
      </c>
      <c r="AC9" s="87">
        <v>0</v>
      </c>
      <c r="AD9" s="87">
        <v>2</v>
      </c>
      <c r="AE9" s="87">
        <v>17</v>
      </c>
      <c r="AF9" s="87">
        <v>0</v>
      </c>
      <c r="AG9" s="87">
        <v>0</v>
      </c>
      <c r="AH9" s="86">
        <v>307</v>
      </c>
      <c r="AI9" s="78">
        <v>0.110272989</v>
      </c>
      <c r="AJ9" s="87">
        <v>4</v>
      </c>
    </row>
    <row r="10" spans="1:36" ht="14.4" x14ac:dyDescent="0.55000000000000004">
      <c r="A10" s="94" t="s">
        <v>384</v>
      </c>
      <c r="B10" s="100" t="s">
        <v>336</v>
      </c>
      <c r="C10" t="s">
        <v>342</v>
      </c>
      <c r="D10" t="s">
        <v>393</v>
      </c>
      <c r="E10" s="80">
        <v>5142.1616812270004</v>
      </c>
      <c r="F10" s="81">
        <v>4244.1227812919997</v>
      </c>
      <c r="G10" s="84">
        <v>5.9166666666666666E-2</v>
      </c>
      <c r="H10" s="84">
        <v>0.64535657427357018</v>
      </c>
      <c r="I10" s="84">
        <v>0.20108204341802638</v>
      </c>
      <c r="J10" s="85">
        <v>48353.2</v>
      </c>
      <c r="K10" s="85">
        <v>57332.17</v>
      </c>
      <c r="L10" s="85">
        <v>74891.59</v>
      </c>
      <c r="M10" s="85">
        <v>99992.91</v>
      </c>
      <c r="N10" s="85">
        <v>133915.74</v>
      </c>
      <c r="O10" s="84">
        <v>4.0840139999999997E-2</v>
      </c>
      <c r="P10" s="84">
        <v>0.95915985999999998</v>
      </c>
      <c r="Q10" s="84">
        <v>3.0909797999999999E-2</v>
      </c>
      <c r="R10" s="84">
        <v>0.19926127499999999</v>
      </c>
      <c r="S10" s="84">
        <v>0.29510108899999998</v>
      </c>
      <c r="T10" s="84">
        <v>0.24261275299999999</v>
      </c>
      <c r="U10" s="84">
        <v>0.16796267500000001</v>
      </c>
      <c r="V10" s="84">
        <v>6.4152411000000006E-2</v>
      </c>
      <c r="W10" s="84">
        <v>0.43485025300000002</v>
      </c>
      <c r="X10" s="84">
        <v>0.51478024099999997</v>
      </c>
      <c r="Y10" s="84">
        <v>3.3450018999999998E-2</v>
      </c>
      <c r="Z10" s="84">
        <v>5.834306E-3</v>
      </c>
      <c r="AA10" s="84">
        <v>1.1085181E-2</v>
      </c>
      <c r="AB10" s="86">
        <v>154</v>
      </c>
      <c r="AC10" s="87">
        <v>2414</v>
      </c>
      <c r="AD10" s="87">
        <v>0</v>
      </c>
      <c r="AE10" s="87">
        <v>0</v>
      </c>
      <c r="AF10" s="87">
        <v>44</v>
      </c>
      <c r="AG10" s="87">
        <v>10</v>
      </c>
      <c r="AH10" s="86">
        <v>244</v>
      </c>
      <c r="AI10" s="78">
        <v>8.7643678000000003E-2</v>
      </c>
      <c r="AJ10" s="87">
        <v>6</v>
      </c>
    </row>
    <row r="11" spans="1:36" ht="14.4" x14ac:dyDescent="0.55000000000000004">
      <c r="A11" s="94" t="s">
        <v>384</v>
      </c>
      <c r="B11" s="100" t="s">
        <v>336</v>
      </c>
      <c r="C11" t="s">
        <v>343</v>
      </c>
      <c r="D11" t="s">
        <v>394</v>
      </c>
      <c r="E11" s="80">
        <v>2297.9123988490001</v>
      </c>
      <c r="F11" s="81">
        <v>1999.3698803929999</v>
      </c>
      <c r="G11" s="84">
        <v>5.3333333333333337E-2</v>
      </c>
      <c r="H11" s="84">
        <v>1.1206787416604924</v>
      </c>
      <c r="I11" s="84">
        <v>0.1546453468748403</v>
      </c>
      <c r="J11" s="85">
        <v>48168.82</v>
      </c>
      <c r="K11" s="85">
        <v>58470.86</v>
      </c>
      <c r="L11" s="85">
        <v>78743.64</v>
      </c>
      <c r="M11" s="85">
        <v>103450.71</v>
      </c>
      <c r="N11" s="85">
        <v>130038.84</v>
      </c>
      <c r="O11" s="84">
        <v>6.8320278999999998E-2</v>
      </c>
      <c r="P11" s="84">
        <v>0.93167972099999996</v>
      </c>
      <c r="Q11" s="84">
        <v>2.5629887000000001E-2</v>
      </c>
      <c r="R11" s="84">
        <v>0.162033015</v>
      </c>
      <c r="S11" s="84">
        <v>0.284100782</v>
      </c>
      <c r="T11" s="84">
        <v>0.26411815799999999</v>
      </c>
      <c r="U11" s="84">
        <v>0.204604692</v>
      </c>
      <c r="V11" s="84">
        <v>5.9513467E-2</v>
      </c>
      <c r="W11" s="84">
        <v>0.53063885300000002</v>
      </c>
      <c r="X11" s="84">
        <v>0.40243372399999999</v>
      </c>
      <c r="Y11" s="84">
        <v>4.3024772000000003E-2</v>
      </c>
      <c r="Z11" s="84">
        <v>8.6918729999999993E-3</v>
      </c>
      <c r="AA11" s="84">
        <v>1.5210778000000001E-2</v>
      </c>
      <c r="AB11" s="86">
        <v>2604</v>
      </c>
      <c r="AC11" s="87">
        <v>18542</v>
      </c>
      <c r="AD11" s="87">
        <v>0</v>
      </c>
      <c r="AE11" s="87">
        <v>0</v>
      </c>
      <c r="AF11" s="87">
        <v>0</v>
      </c>
      <c r="AG11" s="87">
        <v>0</v>
      </c>
      <c r="AH11" s="86">
        <v>144</v>
      </c>
      <c r="AI11" s="78">
        <v>5.1724138000000003E-2</v>
      </c>
      <c r="AJ11" s="87">
        <v>9</v>
      </c>
    </row>
    <row r="12" spans="1:36" ht="14.4" x14ac:dyDescent="0.55000000000000004">
      <c r="A12" s="94" t="s">
        <v>384</v>
      </c>
      <c r="B12" s="100" t="s">
        <v>336</v>
      </c>
      <c r="C12" t="s">
        <v>344</v>
      </c>
      <c r="D12" t="s">
        <v>395</v>
      </c>
      <c r="E12" s="80">
        <v>1807.026541447</v>
      </c>
      <c r="F12" s="81">
        <v>1368.9238133660001</v>
      </c>
      <c r="G12" s="84">
        <v>7.8333333333333324E-2</v>
      </c>
      <c r="H12" s="84">
        <v>0.5002500766137099</v>
      </c>
      <c r="I12" s="84">
        <v>0.10633404961563793</v>
      </c>
      <c r="J12" s="85">
        <v>32935.89</v>
      </c>
      <c r="K12" s="85">
        <v>37797.550000000003</v>
      </c>
      <c r="L12" s="85">
        <v>47491.85</v>
      </c>
      <c r="M12" s="85">
        <v>68960.27</v>
      </c>
      <c r="N12" s="85">
        <v>98070.31</v>
      </c>
      <c r="O12" s="84">
        <v>0.28832318800000001</v>
      </c>
      <c r="P12" s="84">
        <v>0.71167681199999999</v>
      </c>
      <c r="Q12" s="84">
        <v>9.9612618E-2</v>
      </c>
      <c r="R12" s="84">
        <v>0.235196458</v>
      </c>
      <c r="S12" s="84">
        <v>0.233536248</v>
      </c>
      <c r="T12" s="84">
        <v>0.19645821799999999</v>
      </c>
      <c r="U12" s="84">
        <v>0.16048699499999999</v>
      </c>
      <c r="V12" s="84">
        <v>7.4709463000000004E-2</v>
      </c>
      <c r="W12" s="84">
        <v>0.37921503600000001</v>
      </c>
      <c r="X12" s="84">
        <v>0.502487562</v>
      </c>
      <c r="Y12" s="84">
        <v>7.5179656999999997E-2</v>
      </c>
      <c r="Z12" s="84">
        <v>2.8745163000000001E-2</v>
      </c>
      <c r="AA12" s="84">
        <v>1.4372582E-2</v>
      </c>
      <c r="AB12" s="86">
        <v>0</v>
      </c>
      <c r="AC12" s="87">
        <v>0</v>
      </c>
      <c r="AD12" s="87">
        <v>0</v>
      </c>
      <c r="AE12" s="87">
        <v>0</v>
      </c>
      <c r="AF12" s="87">
        <v>0</v>
      </c>
      <c r="AG12" s="87">
        <v>0</v>
      </c>
      <c r="AH12" s="86">
        <v>57</v>
      </c>
      <c r="AI12" s="78">
        <v>2.0474137999999999E-2</v>
      </c>
      <c r="AJ12" s="87">
        <v>11</v>
      </c>
    </row>
    <row r="13" spans="1:36" ht="14.4" x14ac:dyDescent="0.55000000000000004">
      <c r="A13" s="94" t="s">
        <v>384</v>
      </c>
      <c r="B13" s="100" t="s">
        <v>336</v>
      </c>
      <c r="C13" t="s">
        <v>345</v>
      </c>
      <c r="D13" t="s">
        <v>396</v>
      </c>
      <c r="E13" s="80">
        <v>2472.8520952419999</v>
      </c>
      <c r="F13" s="81">
        <v>1850.6410049640001</v>
      </c>
      <c r="G13" s="84">
        <v>7.166666666666667E-2</v>
      </c>
      <c r="H13" s="84">
        <v>0.59405337844817696</v>
      </c>
      <c r="I13" s="84">
        <v>0.21737741152100523</v>
      </c>
      <c r="J13" s="85">
        <v>40124.160000000003</v>
      </c>
      <c r="K13" s="85">
        <v>45174.31</v>
      </c>
      <c r="L13" s="85">
        <v>50258.87</v>
      </c>
      <c r="M13" s="85">
        <v>58868.480000000003</v>
      </c>
      <c r="N13" s="85">
        <v>64949.14</v>
      </c>
      <c r="O13" s="84">
        <v>2.8710069000000001E-2</v>
      </c>
      <c r="P13" s="84">
        <v>0.97128993100000005</v>
      </c>
      <c r="Q13" s="84">
        <v>8.7925446000000004E-2</v>
      </c>
      <c r="R13" s="84">
        <v>0.22406807100000001</v>
      </c>
      <c r="S13" s="84">
        <v>0.24797406799999999</v>
      </c>
      <c r="T13" s="84">
        <v>0.21231766599999999</v>
      </c>
      <c r="U13" s="84">
        <v>0.17179902799999999</v>
      </c>
      <c r="V13" s="84">
        <v>5.5915721000000002E-2</v>
      </c>
      <c r="W13" s="84">
        <v>0.413263243</v>
      </c>
      <c r="X13" s="84">
        <v>0.52365547899999998</v>
      </c>
      <c r="Y13" s="84">
        <v>3.9627981999999999E-2</v>
      </c>
      <c r="Z13" s="84">
        <v>5.6611400000000003E-3</v>
      </c>
      <c r="AA13" s="84">
        <v>1.7792155E-2</v>
      </c>
      <c r="AB13" s="86">
        <v>0</v>
      </c>
      <c r="AC13" s="87">
        <v>0</v>
      </c>
      <c r="AD13" s="87">
        <v>8</v>
      </c>
      <c r="AE13" s="87">
        <v>0</v>
      </c>
      <c r="AF13" s="87">
        <v>0</v>
      </c>
      <c r="AG13" s="87">
        <v>0</v>
      </c>
      <c r="AH13" s="86">
        <v>381</v>
      </c>
      <c r="AI13" s="78">
        <v>0.13685344799999999</v>
      </c>
      <c r="AJ13" s="87">
        <v>2</v>
      </c>
    </row>
    <row r="14" spans="1:36" ht="14.4" x14ac:dyDescent="0.55000000000000004">
      <c r="A14" s="94" t="s">
        <v>384</v>
      </c>
      <c r="B14" s="100" t="s">
        <v>336</v>
      </c>
      <c r="C14" t="s">
        <v>346</v>
      </c>
      <c r="D14" t="s">
        <v>397</v>
      </c>
      <c r="E14" s="80">
        <v>2187.2507839650002</v>
      </c>
      <c r="F14" s="81">
        <v>1427.885890368</v>
      </c>
      <c r="G14" s="84">
        <v>5.9166666666666666E-2</v>
      </c>
      <c r="H14" s="84">
        <v>9.1207300467186031E-2</v>
      </c>
      <c r="I14" s="84">
        <v>0.15439005400461817</v>
      </c>
      <c r="J14" s="85">
        <v>35797.46</v>
      </c>
      <c r="K14" s="85">
        <v>43819.87</v>
      </c>
      <c r="L14" s="85">
        <v>55968.45</v>
      </c>
      <c r="M14" s="85">
        <v>70637.31</v>
      </c>
      <c r="N14" s="85">
        <v>86222.59</v>
      </c>
      <c r="O14" s="84">
        <v>3.7037037000000002E-2</v>
      </c>
      <c r="P14" s="84">
        <v>0.96296296299999995</v>
      </c>
      <c r="Q14" s="84">
        <v>0.13580246900000001</v>
      </c>
      <c r="R14" s="84">
        <v>0.26017375399999998</v>
      </c>
      <c r="S14" s="84">
        <v>0.27023319600000001</v>
      </c>
      <c r="T14" s="84">
        <v>0.17146776399999999</v>
      </c>
      <c r="U14" s="84">
        <v>0.12345679</v>
      </c>
      <c r="V14" s="84">
        <v>3.8866026999999997E-2</v>
      </c>
      <c r="W14" s="84">
        <v>0.32739726000000002</v>
      </c>
      <c r="X14" s="84">
        <v>0.61141552499999996</v>
      </c>
      <c r="Y14" s="84">
        <v>3.4703195999999999E-2</v>
      </c>
      <c r="Z14" s="84">
        <v>1.3242009000000001E-2</v>
      </c>
      <c r="AA14" s="84">
        <v>1.3242008999999999E-2</v>
      </c>
      <c r="AB14" s="86">
        <v>2240</v>
      </c>
      <c r="AC14" s="87">
        <v>12404</v>
      </c>
      <c r="AD14" s="87">
        <v>2</v>
      </c>
      <c r="AE14" s="87">
        <v>0</v>
      </c>
      <c r="AF14" s="87">
        <v>164</v>
      </c>
      <c r="AG14" s="87">
        <v>72</v>
      </c>
      <c r="AH14" s="86">
        <v>30</v>
      </c>
      <c r="AI14" s="78">
        <v>1.0775862000000001E-2</v>
      </c>
      <c r="AJ14" s="87">
        <v>13</v>
      </c>
    </row>
    <row r="15" spans="1:36" ht="14.4" x14ac:dyDescent="0.55000000000000004">
      <c r="A15" s="94" t="s">
        <v>384</v>
      </c>
      <c r="B15" s="100" t="s">
        <v>336</v>
      </c>
      <c r="C15" t="s">
        <v>347</v>
      </c>
      <c r="D15" t="s">
        <v>398</v>
      </c>
      <c r="E15" s="80">
        <v>219.93166948499999</v>
      </c>
      <c r="F15" s="81">
        <v>122.466883579</v>
      </c>
      <c r="G15" s="84">
        <v>4.5000000000000005E-2</v>
      </c>
      <c r="H15" s="84">
        <v>1.8489076503220259</v>
      </c>
      <c r="I15" s="84">
        <v>0.26562557516976615</v>
      </c>
      <c r="J15" s="85">
        <v>24433.88</v>
      </c>
      <c r="K15" s="85">
        <v>32718.87</v>
      </c>
      <c r="L15" s="85">
        <v>44234.59</v>
      </c>
      <c r="M15" s="85">
        <v>62598.22</v>
      </c>
      <c r="N15" s="85">
        <v>70741.86</v>
      </c>
      <c r="O15" s="84">
        <v>0.340909091</v>
      </c>
      <c r="P15" s="84">
        <v>0.659090909</v>
      </c>
      <c r="Q15" s="84">
        <v>0.105504587</v>
      </c>
      <c r="R15" s="84">
        <v>0.22018348600000001</v>
      </c>
      <c r="S15" s="84">
        <v>0.22477064199999999</v>
      </c>
      <c r="T15" s="84">
        <v>0.183486239</v>
      </c>
      <c r="U15" s="84">
        <v>0.188073394</v>
      </c>
      <c r="V15" s="84">
        <v>7.7981650999999999E-2</v>
      </c>
      <c r="W15" s="84">
        <v>0.324561404</v>
      </c>
      <c r="X15" s="84">
        <v>0.48684210500000002</v>
      </c>
      <c r="Y15" s="84">
        <v>5.7017544000000003E-2</v>
      </c>
      <c r="Z15" s="84">
        <v>8.7719298000000001E-2</v>
      </c>
      <c r="AA15" s="84">
        <v>4.385965E-2</v>
      </c>
      <c r="AB15" s="86">
        <v>1120</v>
      </c>
      <c r="AC15" s="87">
        <v>5572</v>
      </c>
      <c r="AD15" s="87">
        <v>0</v>
      </c>
      <c r="AE15" s="87">
        <v>0</v>
      </c>
      <c r="AF15" s="87">
        <v>0</v>
      </c>
      <c r="AG15" s="87">
        <v>0</v>
      </c>
      <c r="AH15" s="86">
        <v>1</v>
      </c>
      <c r="AI15" s="78">
        <v>3.5919499999999998E-4</v>
      </c>
      <c r="AJ15" s="87">
        <v>16</v>
      </c>
    </row>
    <row r="16" spans="1:36" ht="14.4" x14ac:dyDescent="0.55000000000000004">
      <c r="A16" s="94" t="s">
        <v>384</v>
      </c>
      <c r="B16" s="100" t="s">
        <v>336</v>
      </c>
      <c r="C16" t="s">
        <v>348</v>
      </c>
      <c r="D16" t="s">
        <v>399</v>
      </c>
      <c r="E16" s="80">
        <v>301.69635318600001</v>
      </c>
      <c r="F16" s="81">
        <v>225.718675926</v>
      </c>
      <c r="G16" s="84">
        <v>5.5E-2</v>
      </c>
      <c r="H16" s="84">
        <v>-2.0619684274837551E-2</v>
      </c>
      <c r="I16" s="84">
        <v>0.16160218021906939</v>
      </c>
      <c r="J16" s="85">
        <v>35845.949999999997</v>
      </c>
      <c r="K16" s="85">
        <v>40394.39</v>
      </c>
      <c r="L16" s="85">
        <v>53854.9</v>
      </c>
      <c r="M16" s="85">
        <v>63671.06</v>
      </c>
      <c r="N16" s="85">
        <v>90175.48</v>
      </c>
      <c r="O16" s="84">
        <v>9.6026490000000006E-2</v>
      </c>
      <c r="P16" s="84">
        <v>0.90397351000000004</v>
      </c>
      <c r="Q16" s="84">
        <v>0.14238410600000001</v>
      </c>
      <c r="R16" s="84">
        <v>0.25165562899999999</v>
      </c>
      <c r="S16" s="84">
        <v>0.245033113</v>
      </c>
      <c r="T16" s="84">
        <v>0.195364238</v>
      </c>
      <c r="U16" s="84">
        <v>0.122516556</v>
      </c>
      <c r="V16" s="84">
        <v>4.3046358E-2</v>
      </c>
      <c r="W16" s="84">
        <v>0.416938111</v>
      </c>
      <c r="X16" s="84">
        <v>0.47231270400000003</v>
      </c>
      <c r="Y16" s="84">
        <v>6.1889250999999999E-2</v>
      </c>
      <c r="Z16" s="84">
        <v>1.6286644999999999E-2</v>
      </c>
      <c r="AA16" s="84">
        <v>3.2573289999999998E-2</v>
      </c>
      <c r="AB16" s="86">
        <v>671.99999999900001</v>
      </c>
      <c r="AC16" s="87">
        <v>2729.999999999</v>
      </c>
      <c r="AD16" s="87">
        <v>0</v>
      </c>
      <c r="AE16" s="87">
        <v>0</v>
      </c>
      <c r="AF16" s="87">
        <v>0</v>
      </c>
      <c r="AG16" s="87">
        <v>0</v>
      </c>
      <c r="AH16" s="86">
        <v>242</v>
      </c>
      <c r="AI16" s="78">
        <v>8.6925287000000004E-2</v>
      </c>
      <c r="AJ16" s="87">
        <v>7</v>
      </c>
    </row>
    <row r="17" spans="1:36" ht="14.4" x14ac:dyDescent="0.55000000000000004">
      <c r="A17" s="94" t="s">
        <v>384</v>
      </c>
      <c r="B17" s="100" t="s">
        <v>336</v>
      </c>
      <c r="C17" t="s">
        <v>349</v>
      </c>
      <c r="D17" t="s">
        <v>400</v>
      </c>
      <c r="E17" s="80">
        <v>949.44788248299994</v>
      </c>
      <c r="F17" s="81">
        <v>603.83802047200004</v>
      </c>
      <c r="G17" s="84">
        <v>7.4999999999999997E-2</v>
      </c>
      <c r="H17" s="84">
        <v>1.4895133892297712</v>
      </c>
      <c r="I17" s="84">
        <v>0.26921231442904042</v>
      </c>
      <c r="J17" s="85">
        <v>42006.65</v>
      </c>
      <c r="K17" s="85">
        <v>51364.09</v>
      </c>
      <c r="L17" s="85">
        <v>62797.13</v>
      </c>
      <c r="M17" s="85">
        <v>78377.850000000006</v>
      </c>
      <c r="N17" s="85">
        <v>97108.35</v>
      </c>
      <c r="O17" s="84">
        <v>2.8421053000000002E-2</v>
      </c>
      <c r="P17" s="84">
        <v>0.97157894700000003</v>
      </c>
      <c r="Q17" s="84">
        <v>0.156512605</v>
      </c>
      <c r="R17" s="84">
        <v>0.36869747899999999</v>
      </c>
      <c r="S17" s="84">
        <v>0.23844537800000001</v>
      </c>
      <c r="T17" s="84">
        <v>0.133403361</v>
      </c>
      <c r="U17" s="84">
        <v>9.0336133999999998E-2</v>
      </c>
      <c r="V17" s="84">
        <v>1.2605042E-2</v>
      </c>
      <c r="W17" s="84">
        <v>0.47468354400000001</v>
      </c>
      <c r="X17" s="84">
        <v>0.44303797499999997</v>
      </c>
      <c r="Y17" s="84">
        <v>6.1181434999999999E-2</v>
      </c>
      <c r="Z17" s="84">
        <v>5.274262E-3</v>
      </c>
      <c r="AA17" s="84">
        <v>1.5822784999999999E-2</v>
      </c>
      <c r="AB17" s="86">
        <v>0</v>
      </c>
      <c r="AC17" s="87">
        <v>28</v>
      </c>
      <c r="AD17" s="87">
        <v>0</v>
      </c>
      <c r="AE17" s="87">
        <v>40</v>
      </c>
      <c r="AF17" s="87">
        <v>0</v>
      </c>
      <c r="AG17" s="87">
        <v>0</v>
      </c>
      <c r="AH17" s="86">
        <v>352</v>
      </c>
      <c r="AI17" s="78">
        <v>0.126436782</v>
      </c>
      <c r="AJ17" s="87">
        <v>3</v>
      </c>
    </row>
    <row r="18" spans="1:36" ht="14.4" x14ac:dyDescent="0.55000000000000004">
      <c r="A18" s="94" t="s">
        <v>384</v>
      </c>
      <c r="B18" s="100" t="s">
        <v>336</v>
      </c>
      <c r="C18" t="s">
        <v>350</v>
      </c>
      <c r="D18" t="s">
        <v>401</v>
      </c>
      <c r="E18" s="80">
        <v>247.376479437</v>
      </c>
      <c r="F18" s="81">
        <v>146.259014686</v>
      </c>
      <c r="G18" s="84">
        <v>6.9999999999999993E-2</v>
      </c>
      <c r="H18" s="84">
        <v>0.35068049198703027</v>
      </c>
      <c r="I18" s="84">
        <v>0.31864083135710713</v>
      </c>
      <c r="J18" s="85">
        <v>35787.17</v>
      </c>
      <c r="K18" s="85">
        <v>42851.32</v>
      </c>
      <c r="L18" s="85">
        <v>59402.02</v>
      </c>
      <c r="M18" s="85">
        <v>87255.18</v>
      </c>
      <c r="N18" s="85">
        <v>94007.08</v>
      </c>
      <c r="O18" s="84">
        <v>5.2419355000000001E-2</v>
      </c>
      <c r="P18" s="84">
        <v>0.94758064500000005</v>
      </c>
      <c r="Q18" s="84">
        <v>0.15537848600000001</v>
      </c>
      <c r="R18" s="84">
        <v>0.32270916300000002</v>
      </c>
      <c r="S18" s="84">
        <v>0.25498008</v>
      </c>
      <c r="T18" s="84">
        <v>0.163346614</v>
      </c>
      <c r="U18" s="84">
        <v>8.3665339000000005E-2</v>
      </c>
      <c r="V18" s="84">
        <v>1.9920318999999999E-2</v>
      </c>
      <c r="W18" s="84">
        <v>0.318007663</v>
      </c>
      <c r="X18" s="84">
        <v>0.53256705000000004</v>
      </c>
      <c r="Y18" s="84">
        <v>7.2796934999999993E-2</v>
      </c>
      <c r="Z18" s="84">
        <v>1.9157087999999999E-2</v>
      </c>
      <c r="AA18" s="84">
        <v>5.7471263999999994E-2</v>
      </c>
      <c r="AB18" s="86">
        <v>0</v>
      </c>
      <c r="AC18" s="87">
        <v>28</v>
      </c>
      <c r="AD18" s="87">
        <v>95</v>
      </c>
      <c r="AE18" s="87">
        <v>128</v>
      </c>
      <c r="AF18" s="87">
        <v>0</v>
      </c>
      <c r="AG18" s="87">
        <v>0</v>
      </c>
      <c r="AH18" s="86">
        <v>173</v>
      </c>
      <c r="AI18" s="78">
        <v>6.2140805E-2</v>
      </c>
      <c r="AJ18" s="87">
        <v>8</v>
      </c>
    </row>
    <row r="19" spans="1:36" ht="14.4" x14ac:dyDescent="0.55000000000000004">
      <c r="A19" s="94" t="s">
        <v>384</v>
      </c>
      <c r="B19" s="100" t="s">
        <v>336</v>
      </c>
      <c r="C19" t="s">
        <v>351</v>
      </c>
      <c r="D19" t="s">
        <v>402</v>
      </c>
      <c r="E19" s="80">
        <v>211.87079962999999</v>
      </c>
      <c r="F19" s="81">
        <v>123.892592029</v>
      </c>
      <c r="G19" s="84">
        <v>9.0000000000000011E-2</v>
      </c>
      <c r="H19" s="84">
        <v>-0.36209829798593252</v>
      </c>
      <c r="I19" s="84">
        <v>0.22285253323938678</v>
      </c>
      <c r="J19" s="85">
        <v>33068.230000000003</v>
      </c>
      <c r="K19" s="85">
        <v>35748.400000000001</v>
      </c>
      <c r="L19" s="85">
        <v>44959.71</v>
      </c>
      <c r="M19" s="85">
        <v>51835.63</v>
      </c>
      <c r="N19" s="85">
        <v>59491.37</v>
      </c>
      <c r="O19" s="84">
        <v>5.1886792000000001E-2</v>
      </c>
      <c r="P19" s="84">
        <v>0.94811320799999999</v>
      </c>
      <c r="Q19" s="84">
        <v>0.40476190499999998</v>
      </c>
      <c r="R19" s="84">
        <v>0.3</v>
      </c>
      <c r="S19" s="84">
        <v>0.157142857</v>
      </c>
      <c r="T19" s="84">
        <v>9.0476189999999998E-2</v>
      </c>
      <c r="U19" s="84">
        <v>2.3809523999999999E-2</v>
      </c>
      <c r="V19" s="84">
        <v>2.3809523999999999E-2</v>
      </c>
      <c r="W19" s="84">
        <v>0.17488789199999999</v>
      </c>
      <c r="X19" s="84">
        <v>0.73542600899999999</v>
      </c>
      <c r="Y19" s="84">
        <v>2.2421525000000001E-2</v>
      </c>
      <c r="Z19" s="84">
        <v>2.2421525000000001E-2</v>
      </c>
      <c r="AA19" s="84">
        <v>4.4843050000000002E-2</v>
      </c>
      <c r="AB19" s="86">
        <v>0</v>
      </c>
      <c r="AC19" s="87">
        <v>20</v>
      </c>
      <c r="AD19" s="87">
        <v>0</v>
      </c>
      <c r="AE19" s="87">
        <v>0</v>
      </c>
      <c r="AF19" s="87">
        <v>44</v>
      </c>
      <c r="AG19" s="87">
        <v>10</v>
      </c>
      <c r="AH19" s="86">
        <v>34</v>
      </c>
      <c r="AI19" s="78">
        <v>1.2212644E-2</v>
      </c>
      <c r="AJ19" s="87">
        <v>12</v>
      </c>
    </row>
    <row r="20" spans="1:36" ht="14.4" x14ac:dyDescent="0.55000000000000004">
      <c r="A20" s="94" t="s">
        <v>384</v>
      </c>
      <c r="B20" s="100" t="s">
        <v>336</v>
      </c>
      <c r="C20" t="s">
        <v>352</v>
      </c>
      <c r="D20" t="s">
        <v>403</v>
      </c>
      <c r="E20" s="80">
        <v>265.53783342499997</v>
      </c>
      <c r="F20" s="81">
        <v>346.65085309800003</v>
      </c>
      <c r="G20" s="84">
        <v>7.166666666666667E-2</v>
      </c>
      <c r="H20" s="84">
        <v>0.36939955275070113</v>
      </c>
      <c r="I20" s="84">
        <v>0.35436143511194657</v>
      </c>
      <c r="J20" s="85">
        <v>37637.9</v>
      </c>
      <c r="K20" s="85">
        <v>43880.88</v>
      </c>
      <c r="L20" s="85">
        <v>50037.43</v>
      </c>
      <c r="M20" s="85">
        <v>62570.8</v>
      </c>
      <c r="N20" s="85">
        <v>67198.080000000002</v>
      </c>
      <c r="O20" s="84">
        <v>1.8796991999999998E-2</v>
      </c>
      <c r="P20" s="84">
        <v>0.98120300800000004</v>
      </c>
      <c r="Q20" s="84">
        <v>0.14339622599999999</v>
      </c>
      <c r="R20" s="84">
        <v>0.30943396200000001</v>
      </c>
      <c r="S20" s="84">
        <v>0.24905660399999999</v>
      </c>
      <c r="T20" s="84">
        <v>0.16981132099999999</v>
      </c>
      <c r="U20" s="84">
        <v>0.109433962</v>
      </c>
      <c r="V20" s="84">
        <v>1.8867925000000001E-2</v>
      </c>
      <c r="W20" s="84">
        <v>0.41454545500000001</v>
      </c>
      <c r="X20" s="84">
        <v>0.48727272700000002</v>
      </c>
      <c r="Y20" s="84">
        <v>4.3636363999999997E-2</v>
      </c>
      <c r="Z20" s="84">
        <v>0</v>
      </c>
      <c r="AA20" s="84">
        <v>5.4545453999999993E-2</v>
      </c>
      <c r="AB20" s="86">
        <v>0</v>
      </c>
      <c r="AC20" s="87">
        <v>0</v>
      </c>
      <c r="AD20" s="87">
        <v>0</v>
      </c>
      <c r="AE20" s="87">
        <v>0</v>
      </c>
      <c r="AF20" s="87">
        <v>0</v>
      </c>
      <c r="AG20" s="87">
        <v>0</v>
      </c>
      <c r="AH20" s="86">
        <v>27</v>
      </c>
      <c r="AI20" s="78">
        <v>9.6982760000000005E-3</v>
      </c>
      <c r="AJ20" s="87">
        <v>14</v>
      </c>
    </row>
    <row r="21" spans="1:36" ht="14.4" x14ac:dyDescent="0.55000000000000004">
      <c r="A21" s="94" t="s">
        <v>384</v>
      </c>
      <c r="B21" s="100" t="s">
        <v>336</v>
      </c>
      <c r="C21" t="s">
        <v>353</v>
      </c>
      <c r="D21" t="s">
        <v>404</v>
      </c>
      <c r="E21" s="80">
        <v>48.372852819999999</v>
      </c>
      <c r="F21" s="81">
        <v>80.368611552000004</v>
      </c>
      <c r="G21" s="84">
        <v>7.2499999999999995E-2</v>
      </c>
      <c r="H21" s="84">
        <v>-0.83232560020748181</v>
      </c>
      <c r="I21" s="84">
        <v>1.180364894240695</v>
      </c>
      <c r="J21" s="85">
        <v>35183.360000000001</v>
      </c>
      <c r="K21" s="85">
        <v>41812.519999999997</v>
      </c>
      <c r="L21" s="85">
        <v>52993.760000000002</v>
      </c>
      <c r="M21" s="85">
        <v>62456.33</v>
      </c>
      <c r="N21" s="85">
        <v>77847.69</v>
      </c>
      <c r="O21" s="84">
        <v>9.4339622999999997E-2</v>
      </c>
      <c r="P21" s="84">
        <v>0.90566037700000002</v>
      </c>
      <c r="Q21" s="84">
        <v>0.196078431</v>
      </c>
      <c r="R21" s="84">
        <v>0.27450980400000002</v>
      </c>
      <c r="S21" s="84">
        <v>0.235294118</v>
      </c>
      <c r="T21" s="84">
        <v>9.8039215999999998E-2</v>
      </c>
      <c r="U21" s="84">
        <v>9.8039215999999998E-2</v>
      </c>
      <c r="V21" s="84">
        <v>9.8039215999999998E-2</v>
      </c>
      <c r="W21" s="84">
        <v>0.446428571</v>
      </c>
      <c r="X21" s="84">
        <v>0.375</v>
      </c>
      <c r="Y21" s="84">
        <v>8.9285714000000002E-2</v>
      </c>
      <c r="Z21" s="84">
        <v>0</v>
      </c>
      <c r="AA21" s="84">
        <v>8.9285714000000002E-2</v>
      </c>
      <c r="AB21" s="86">
        <v>0</v>
      </c>
      <c r="AC21" s="87">
        <v>0</v>
      </c>
      <c r="AD21" s="87">
        <v>0</v>
      </c>
      <c r="AE21" s="87">
        <v>0</v>
      </c>
      <c r="AF21" s="87">
        <v>0</v>
      </c>
      <c r="AG21" s="87">
        <v>0</v>
      </c>
      <c r="AH21" s="86">
        <v>16</v>
      </c>
      <c r="AI21" s="78">
        <v>5.747126E-3</v>
      </c>
      <c r="AJ21" s="87">
        <v>15</v>
      </c>
    </row>
    <row r="22" spans="1:36" ht="14.4" x14ac:dyDescent="0.55000000000000004">
      <c r="A22" s="94" t="s">
        <v>384</v>
      </c>
      <c r="B22" s="100" t="s">
        <v>336</v>
      </c>
      <c r="C22" t="s">
        <v>354</v>
      </c>
      <c r="D22" t="s">
        <v>405</v>
      </c>
      <c r="E22" s="80">
        <v>1.2418960999999999E-2</v>
      </c>
      <c r="F22" s="81">
        <v>8.9362260000000002E-3</v>
      </c>
      <c r="G22" s="84">
        <v>0</v>
      </c>
      <c r="H22" s="84">
        <v>-0.99797325188267239</v>
      </c>
      <c r="I22" s="84">
        <v>0.23602860174856818</v>
      </c>
      <c r="J22" s="85">
        <v>0</v>
      </c>
      <c r="K22" s="85">
        <v>0</v>
      </c>
      <c r="L22" s="85">
        <v>0</v>
      </c>
      <c r="M22" s="85">
        <v>0</v>
      </c>
      <c r="N22" s="85">
        <v>0</v>
      </c>
      <c r="O22" s="84">
        <v>0</v>
      </c>
      <c r="P22" s="84">
        <v>0</v>
      </c>
      <c r="Q22" s="84">
        <v>0</v>
      </c>
      <c r="R22" s="84">
        <v>0</v>
      </c>
      <c r="S22" s="84">
        <v>0</v>
      </c>
      <c r="T22" s="84">
        <v>0</v>
      </c>
      <c r="U22" s="84">
        <v>0</v>
      </c>
      <c r="V22" s="84">
        <v>0</v>
      </c>
      <c r="W22" s="84">
        <v>0</v>
      </c>
      <c r="X22" s="84">
        <v>0</v>
      </c>
      <c r="Y22" s="84">
        <v>0</v>
      </c>
      <c r="Z22" s="84">
        <v>0</v>
      </c>
      <c r="AA22" s="84">
        <v>0</v>
      </c>
      <c r="AB22" s="86">
        <v>0</v>
      </c>
      <c r="AC22" s="87">
        <v>0</v>
      </c>
      <c r="AD22" s="87">
        <v>0</v>
      </c>
      <c r="AE22" s="87">
        <v>0</v>
      </c>
      <c r="AF22" s="87">
        <v>0</v>
      </c>
      <c r="AG22" s="87">
        <v>0</v>
      </c>
      <c r="AH22" s="86">
        <v>0</v>
      </c>
      <c r="AI22" s="78">
        <v>0</v>
      </c>
      <c r="AJ22" s="87">
        <v>0</v>
      </c>
    </row>
    <row r="23" spans="1:36" ht="14.4" x14ac:dyDescent="0.55000000000000004">
      <c r="A23" s="94" t="s">
        <v>384</v>
      </c>
      <c r="B23" s="100" t="s">
        <v>355</v>
      </c>
      <c r="C23" t="s">
        <v>356</v>
      </c>
      <c r="D23" t="s">
        <v>406</v>
      </c>
      <c r="E23" s="80">
        <v>2561.245810895</v>
      </c>
      <c r="F23" s="81">
        <v>1672.69946869</v>
      </c>
      <c r="G23" s="84">
        <v>6.083333333333333E-2</v>
      </c>
      <c r="H23" s="84">
        <v>0.49037101713057368</v>
      </c>
      <c r="I23" s="84">
        <v>0.25696276628287318</v>
      </c>
      <c r="J23" s="85">
        <v>36816.78</v>
      </c>
      <c r="K23" s="85">
        <v>45868.91</v>
      </c>
      <c r="L23" s="85">
        <v>57903.24</v>
      </c>
      <c r="M23" s="85">
        <v>70840.31</v>
      </c>
      <c r="N23" s="85">
        <v>82264.759999999995</v>
      </c>
      <c r="O23" s="84">
        <v>2.5380711E-2</v>
      </c>
      <c r="P23" s="84">
        <v>0.97461928900000006</v>
      </c>
      <c r="Q23" s="84">
        <v>0.14603670399999999</v>
      </c>
      <c r="R23" s="84">
        <v>0.29480671600000002</v>
      </c>
      <c r="S23" s="84">
        <v>0.24209293200000001</v>
      </c>
      <c r="T23" s="84">
        <v>0.16790316299999999</v>
      </c>
      <c r="U23" s="84">
        <v>0.109332292</v>
      </c>
      <c r="V23" s="84">
        <v>3.9828191999999998E-2</v>
      </c>
      <c r="W23" s="84">
        <v>0.38689547600000002</v>
      </c>
      <c r="X23" s="84">
        <v>0.54914196599999998</v>
      </c>
      <c r="Y23" s="84">
        <v>3.5881435000000003E-2</v>
      </c>
      <c r="Z23" s="84">
        <v>1.326053E-2</v>
      </c>
      <c r="AA23" s="84">
        <v>1.4820592E-2</v>
      </c>
      <c r="AB23" s="86">
        <v>0</v>
      </c>
      <c r="AC23" s="87">
        <v>20</v>
      </c>
      <c r="AD23" s="87">
        <v>30</v>
      </c>
      <c r="AE23" s="87">
        <v>18</v>
      </c>
      <c r="AF23" s="87">
        <v>44</v>
      </c>
      <c r="AG23" s="87">
        <v>10</v>
      </c>
      <c r="AH23" s="86">
        <v>205</v>
      </c>
      <c r="AI23" s="78">
        <v>0.40594059399999999</v>
      </c>
      <c r="AJ23" s="87">
        <v>1</v>
      </c>
    </row>
    <row r="24" spans="1:36" ht="14.4" x14ac:dyDescent="0.55000000000000004">
      <c r="A24" s="94" t="s">
        <v>384</v>
      </c>
      <c r="B24" s="100" t="s">
        <v>355</v>
      </c>
      <c r="C24" t="s">
        <v>357</v>
      </c>
      <c r="D24" t="s">
        <v>407</v>
      </c>
      <c r="E24" s="80">
        <v>1445.511093629</v>
      </c>
      <c r="F24" s="81">
        <v>1235.4010531219999</v>
      </c>
      <c r="G24" s="84">
        <v>4.6666666666666669E-2</v>
      </c>
      <c r="H24" s="84">
        <v>0.91479815024257416</v>
      </c>
      <c r="I24" s="84">
        <v>0.2260038014345723</v>
      </c>
      <c r="J24" s="85">
        <v>42450.6</v>
      </c>
      <c r="K24" s="85">
        <v>49582</v>
      </c>
      <c r="L24" s="85">
        <v>59962.18</v>
      </c>
      <c r="M24" s="85">
        <v>76093.279999999999</v>
      </c>
      <c r="N24" s="85">
        <v>81833.61</v>
      </c>
      <c r="O24" s="84">
        <v>1.2456747000000001E-2</v>
      </c>
      <c r="P24" s="84">
        <v>0.98754325300000001</v>
      </c>
      <c r="Q24" s="84">
        <v>9.6193771999999997E-2</v>
      </c>
      <c r="R24" s="84">
        <v>0.24913494799999999</v>
      </c>
      <c r="S24" s="84">
        <v>0.26228373700000002</v>
      </c>
      <c r="T24" s="84">
        <v>0.198615917</v>
      </c>
      <c r="U24" s="84">
        <v>0.14809688600000001</v>
      </c>
      <c r="V24" s="84">
        <v>4.5674739999999998E-2</v>
      </c>
      <c r="W24" s="84">
        <v>0.50312717200000001</v>
      </c>
      <c r="X24" s="84">
        <v>0.45378735199999998</v>
      </c>
      <c r="Y24" s="84">
        <v>2.9186935000000001E-2</v>
      </c>
      <c r="Z24" s="84">
        <v>3.4746349999999998E-3</v>
      </c>
      <c r="AA24" s="84">
        <v>1.0423904999999999E-2</v>
      </c>
      <c r="AB24" s="86">
        <v>0</v>
      </c>
      <c r="AC24" s="87">
        <v>0</v>
      </c>
      <c r="AD24" s="87">
        <v>0</v>
      </c>
      <c r="AE24" s="87">
        <v>0</v>
      </c>
      <c r="AF24" s="87">
        <v>0</v>
      </c>
      <c r="AG24" s="87">
        <v>0</v>
      </c>
      <c r="AH24" s="86">
        <v>85</v>
      </c>
      <c r="AI24" s="78">
        <v>0.168316832</v>
      </c>
      <c r="AJ24" s="87">
        <v>2</v>
      </c>
    </row>
    <row r="25" spans="1:36" ht="14.4" x14ac:dyDescent="0.55000000000000004">
      <c r="A25" s="94" t="s">
        <v>384</v>
      </c>
      <c r="B25" s="100" t="s">
        <v>355</v>
      </c>
      <c r="C25" t="s">
        <v>358</v>
      </c>
      <c r="D25" t="s">
        <v>408</v>
      </c>
      <c r="E25" s="80">
        <v>294.63549723099999</v>
      </c>
      <c r="F25" s="81">
        <v>272.03053224600001</v>
      </c>
      <c r="G25" s="84">
        <v>7.2499999999999995E-2</v>
      </c>
      <c r="H25" s="84">
        <v>1.31592100099914</v>
      </c>
      <c r="I25" s="84">
        <v>0.15668504815224543</v>
      </c>
      <c r="J25" s="85">
        <v>37392.53</v>
      </c>
      <c r="K25" s="85">
        <v>43902.76</v>
      </c>
      <c r="L25" s="85">
        <v>58491.96</v>
      </c>
      <c r="M25" s="85">
        <v>81710.91</v>
      </c>
      <c r="N25" s="85">
        <v>98588.56</v>
      </c>
      <c r="O25" s="84">
        <v>9.5238094999999995E-2</v>
      </c>
      <c r="P25" s="84">
        <v>0.90476190499999998</v>
      </c>
      <c r="Q25" s="84">
        <v>5.0167224000000003E-2</v>
      </c>
      <c r="R25" s="84">
        <v>0.140468227</v>
      </c>
      <c r="S25" s="84">
        <v>0.22073578599999999</v>
      </c>
      <c r="T25" s="84">
        <v>0.23745819400000001</v>
      </c>
      <c r="U25" s="84">
        <v>0.23745819400000001</v>
      </c>
      <c r="V25" s="84">
        <v>0.113712375</v>
      </c>
      <c r="W25" s="84">
        <v>0.45723684199999998</v>
      </c>
      <c r="X25" s="84">
        <v>0.41447368400000001</v>
      </c>
      <c r="Y25" s="84">
        <v>6.25E-2</v>
      </c>
      <c r="Z25" s="84">
        <v>1.6447368E-2</v>
      </c>
      <c r="AA25" s="84">
        <v>4.9342104999999997E-2</v>
      </c>
      <c r="AB25" s="86">
        <v>154</v>
      </c>
      <c r="AC25" s="87">
        <v>2058</v>
      </c>
      <c r="AD25" s="87">
        <v>0</v>
      </c>
      <c r="AE25" s="87">
        <v>0</v>
      </c>
      <c r="AF25" s="87">
        <v>44</v>
      </c>
      <c r="AG25" s="87">
        <v>10</v>
      </c>
      <c r="AH25" s="86">
        <v>79</v>
      </c>
      <c r="AI25" s="78">
        <v>0.15643564400000001</v>
      </c>
      <c r="AJ25" s="87">
        <v>4</v>
      </c>
    </row>
    <row r="26" spans="1:36" ht="14.4" x14ac:dyDescent="0.55000000000000004">
      <c r="A26" s="94" t="s">
        <v>384</v>
      </c>
      <c r="B26" s="100" t="s">
        <v>355</v>
      </c>
      <c r="C26" t="s">
        <v>359</v>
      </c>
      <c r="D26" t="s">
        <v>409</v>
      </c>
      <c r="E26" s="80">
        <v>187.26950290400001</v>
      </c>
      <c r="F26" s="81">
        <v>177.716646016</v>
      </c>
      <c r="G26" s="84">
        <v>6.8333333333333329E-2</v>
      </c>
      <c r="H26" s="84">
        <v>0.68429296955909347</v>
      </c>
      <c r="I26" s="84">
        <v>3.7697077134972265E-2</v>
      </c>
      <c r="J26" s="85">
        <v>26420.98</v>
      </c>
      <c r="K26" s="85">
        <v>31020.66</v>
      </c>
      <c r="L26" s="85">
        <v>39965.230000000003</v>
      </c>
      <c r="M26" s="85">
        <v>50320.84</v>
      </c>
      <c r="N26" s="85">
        <v>58696</v>
      </c>
      <c r="O26" s="84">
        <v>0.70053475899999995</v>
      </c>
      <c r="P26" s="84">
        <v>0.29946524099999999</v>
      </c>
      <c r="Q26" s="84">
        <v>0.10810810799999999</v>
      </c>
      <c r="R26" s="84">
        <v>0.248648649</v>
      </c>
      <c r="S26" s="84">
        <v>0.27027026999999998</v>
      </c>
      <c r="T26" s="84">
        <v>0.22162162199999999</v>
      </c>
      <c r="U26" s="84">
        <v>0.124324324</v>
      </c>
      <c r="V26" s="84">
        <v>2.7027026999999999E-2</v>
      </c>
      <c r="W26" s="84">
        <v>0.41578947399999999</v>
      </c>
      <c r="X26" s="84">
        <v>0.45263157900000001</v>
      </c>
      <c r="Y26" s="84">
        <v>5.2631578999999998E-2</v>
      </c>
      <c r="Z26" s="84">
        <v>2.6315788999999999E-2</v>
      </c>
      <c r="AA26" s="84">
        <v>5.2631577999999998E-2</v>
      </c>
      <c r="AB26" s="86">
        <v>2492</v>
      </c>
      <c r="AC26" s="87">
        <v>18816</v>
      </c>
      <c r="AD26" s="87">
        <v>0</v>
      </c>
      <c r="AE26" s="87">
        <v>0</v>
      </c>
      <c r="AF26" s="87">
        <v>0</v>
      </c>
      <c r="AG26" s="87">
        <v>0</v>
      </c>
      <c r="AH26" s="86">
        <v>0</v>
      </c>
      <c r="AI26" s="78">
        <v>0</v>
      </c>
      <c r="AJ26" s="87">
        <v>0</v>
      </c>
    </row>
    <row r="27" spans="1:36" ht="14.4" x14ac:dyDescent="0.55000000000000004">
      <c r="A27" s="94" t="s">
        <v>384</v>
      </c>
      <c r="B27" s="100" t="s">
        <v>355</v>
      </c>
      <c r="C27" t="s">
        <v>360</v>
      </c>
      <c r="D27" t="s">
        <v>410</v>
      </c>
      <c r="E27" s="80">
        <v>173.59206835200001</v>
      </c>
      <c r="F27" s="81">
        <v>149.385581218</v>
      </c>
      <c r="G27" s="84">
        <v>7.166666666666667E-2</v>
      </c>
      <c r="H27" s="84">
        <v>-0.10223537105384016</v>
      </c>
      <c r="I27" s="84">
        <v>9.3194931304092579E-2</v>
      </c>
      <c r="J27" s="85">
        <v>38159.33</v>
      </c>
      <c r="K27" s="85">
        <v>44853.79</v>
      </c>
      <c r="L27" s="85">
        <v>55873.71</v>
      </c>
      <c r="M27" s="85">
        <v>70416.160000000003</v>
      </c>
      <c r="N27" s="85">
        <v>86841.17</v>
      </c>
      <c r="O27" s="84">
        <v>0.17816092</v>
      </c>
      <c r="P27" s="84">
        <v>0.82183908000000006</v>
      </c>
      <c r="Q27" s="84">
        <v>0.15254237300000001</v>
      </c>
      <c r="R27" s="84">
        <v>0.271186441</v>
      </c>
      <c r="S27" s="84">
        <v>0.24858757100000001</v>
      </c>
      <c r="T27" s="84">
        <v>0.15819209000000001</v>
      </c>
      <c r="U27" s="84">
        <v>0.11299434999999999</v>
      </c>
      <c r="V27" s="84">
        <v>5.6497174999999997E-2</v>
      </c>
      <c r="W27" s="84">
        <v>0.438888889</v>
      </c>
      <c r="X27" s="84">
        <v>0.45</v>
      </c>
      <c r="Y27" s="84">
        <v>2.7777777999999999E-2</v>
      </c>
      <c r="Z27" s="84">
        <v>2.7777777999999999E-2</v>
      </c>
      <c r="AA27" s="84">
        <v>5.5555555999999999E-2</v>
      </c>
      <c r="AB27" s="86">
        <v>154</v>
      </c>
      <c r="AC27" s="87">
        <v>2450</v>
      </c>
      <c r="AD27" s="87">
        <v>0</v>
      </c>
      <c r="AE27" s="87">
        <v>0</v>
      </c>
      <c r="AF27" s="87">
        <v>62</v>
      </c>
      <c r="AG27" s="87">
        <v>15</v>
      </c>
      <c r="AH27" s="86">
        <v>6</v>
      </c>
      <c r="AI27" s="78">
        <v>1.1881188000000001E-2</v>
      </c>
      <c r="AJ27" s="87">
        <v>8</v>
      </c>
    </row>
    <row r="28" spans="1:36" ht="14.4" x14ac:dyDescent="0.55000000000000004">
      <c r="A28" s="94" t="s">
        <v>384</v>
      </c>
      <c r="B28" s="100" t="s">
        <v>355</v>
      </c>
      <c r="C28" t="s">
        <v>361</v>
      </c>
      <c r="D28" t="s">
        <v>411</v>
      </c>
      <c r="E28" s="80">
        <v>252.69268204900001</v>
      </c>
      <c r="F28" s="81">
        <v>221.839737378</v>
      </c>
      <c r="G28" s="84">
        <v>4.9999999999999996E-2</v>
      </c>
      <c r="H28" s="84">
        <v>0.41181258371865304</v>
      </c>
      <c r="I28" s="84">
        <v>0.14512146522663863</v>
      </c>
      <c r="J28" s="85">
        <v>38670.160000000003</v>
      </c>
      <c r="K28" s="85">
        <v>50826.19</v>
      </c>
      <c r="L28" s="85">
        <v>71618.83</v>
      </c>
      <c r="M28" s="85">
        <v>97404.93</v>
      </c>
      <c r="N28" s="85">
        <v>122058.29</v>
      </c>
      <c r="O28" s="84">
        <v>0.18181818199999999</v>
      </c>
      <c r="P28" s="84">
        <v>0.81818181800000001</v>
      </c>
      <c r="Q28" s="84">
        <v>8.7649402000000001E-2</v>
      </c>
      <c r="R28" s="84">
        <v>0.23505976100000001</v>
      </c>
      <c r="S28" s="84">
        <v>0.27490039799999999</v>
      </c>
      <c r="T28" s="84">
        <v>0.20318725100000001</v>
      </c>
      <c r="U28" s="84">
        <v>0.151394422</v>
      </c>
      <c r="V28" s="84">
        <v>4.7808765000000003E-2</v>
      </c>
      <c r="W28" s="84">
        <v>0.47876447900000002</v>
      </c>
      <c r="X28" s="84">
        <v>0.38996139000000002</v>
      </c>
      <c r="Y28" s="84">
        <v>5.4054053999999997E-2</v>
      </c>
      <c r="Z28" s="84">
        <v>1.9305019E-2</v>
      </c>
      <c r="AA28" s="84">
        <v>5.7915057999999998E-2</v>
      </c>
      <c r="AB28" s="86">
        <v>2212</v>
      </c>
      <c r="AC28" s="87">
        <v>12712</v>
      </c>
      <c r="AD28" s="87">
        <v>0</v>
      </c>
      <c r="AE28" s="87">
        <v>0</v>
      </c>
      <c r="AF28" s="87">
        <v>0</v>
      </c>
      <c r="AG28" s="87">
        <v>0</v>
      </c>
      <c r="AH28" s="86">
        <v>82</v>
      </c>
      <c r="AI28" s="78">
        <v>0.16237623800000001</v>
      </c>
      <c r="AJ28" s="87">
        <v>3</v>
      </c>
    </row>
    <row r="29" spans="1:36" ht="14.4" x14ac:dyDescent="0.55000000000000004">
      <c r="A29" s="94" t="s">
        <v>384</v>
      </c>
      <c r="B29" s="100" t="s">
        <v>355</v>
      </c>
      <c r="C29" t="s">
        <v>362</v>
      </c>
      <c r="D29" t="s">
        <v>412</v>
      </c>
      <c r="E29" s="80">
        <v>270.78846627199999</v>
      </c>
      <c r="F29" s="81">
        <v>238.674121343</v>
      </c>
      <c r="G29" s="84">
        <v>7.9166666666666663E-2</v>
      </c>
      <c r="H29" s="84">
        <v>0.19676411302067967</v>
      </c>
      <c r="I29" s="84">
        <v>9.3893256825277938E-2</v>
      </c>
      <c r="J29" s="85">
        <v>36566.449999999997</v>
      </c>
      <c r="K29" s="85">
        <v>38066.89</v>
      </c>
      <c r="L29" s="85">
        <v>51564.69</v>
      </c>
      <c r="M29" s="85">
        <v>67504.479999999996</v>
      </c>
      <c r="N29" s="85">
        <v>87929.18</v>
      </c>
      <c r="O29" s="84">
        <v>9.9630995999999999E-2</v>
      </c>
      <c r="P29" s="84">
        <v>0.90036900399999997</v>
      </c>
      <c r="Q29" s="84">
        <v>0.156934307</v>
      </c>
      <c r="R29" s="84">
        <v>0.27007299299999998</v>
      </c>
      <c r="S29" s="84">
        <v>0.24452554700000001</v>
      </c>
      <c r="T29" s="84">
        <v>0.156934307</v>
      </c>
      <c r="U29" s="84">
        <v>0.116788321</v>
      </c>
      <c r="V29" s="84">
        <v>5.4744526000000002E-2</v>
      </c>
      <c r="W29" s="84">
        <v>0.489208633</v>
      </c>
      <c r="X29" s="84">
        <v>0.413669065</v>
      </c>
      <c r="Y29" s="84">
        <v>4.3165467999999999E-2</v>
      </c>
      <c r="Z29" s="84">
        <v>1.7985612000000002E-2</v>
      </c>
      <c r="AA29" s="84">
        <v>3.5971224000000003E-2</v>
      </c>
      <c r="AB29" s="86">
        <v>154</v>
      </c>
      <c r="AC29" s="87">
        <v>2142</v>
      </c>
      <c r="AD29" s="87">
        <v>0</v>
      </c>
      <c r="AE29" s="87">
        <v>0</v>
      </c>
      <c r="AF29" s="87">
        <v>0</v>
      </c>
      <c r="AG29" s="87">
        <v>0</v>
      </c>
      <c r="AH29" s="86">
        <v>23</v>
      </c>
      <c r="AI29" s="78">
        <v>4.5544554000000001E-2</v>
      </c>
      <c r="AJ29" s="87">
        <v>5</v>
      </c>
    </row>
    <row r="30" spans="1:36" ht="14.4" x14ac:dyDescent="0.55000000000000004">
      <c r="A30" s="94" t="s">
        <v>384</v>
      </c>
      <c r="B30" s="100" t="s">
        <v>355</v>
      </c>
      <c r="C30" t="s">
        <v>363</v>
      </c>
      <c r="D30" t="s">
        <v>413</v>
      </c>
      <c r="E30" s="80">
        <v>44.010642539000003</v>
      </c>
      <c r="F30" s="81">
        <v>37.858929826999997</v>
      </c>
      <c r="G30" s="84">
        <v>6.083333333333333E-2</v>
      </c>
      <c r="H30" s="84">
        <v>0.5558063090756391</v>
      </c>
      <c r="I30" s="84">
        <v>0.14681989980659838</v>
      </c>
      <c r="J30" s="85">
        <v>54481.86</v>
      </c>
      <c r="K30" s="85">
        <v>73966.95</v>
      </c>
      <c r="L30" s="85">
        <v>91953.33</v>
      </c>
      <c r="M30" s="85">
        <v>108730.26</v>
      </c>
      <c r="N30" s="85">
        <v>133528.49</v>
      </c>
      <c r="O30" s="84">
        <v>0.125</v>
      </c>
      <c r="P30" s="84">
        <v>0.875</v>
      </c>
      <c r="Q30" s="84">
        <v>0.28301886799999998</v>
      </c>
      <c r="R30" s="84">
        <v>0.22641509400000001</v>
      </c>
      <c r="S30" s="84">
        <v>0.20754717</v>
      </c>
      <c r="T30" s="84">
        <v>9.4339622999999997E-2</v>
      </c>
      <c r="U30" s="84">
        <v>9.4339622999999997E-2</v>
      </c>
      <c r="V30" s="84">
        <v>9.4339622999999997E-2</v>
      </c>
      <c r="W30" s="84">
        <v>0.360655738</v>
      </c>
      <c r="X30" s="84">
        <v>0.31147541000000001</v>
      </c>
      <c r="Y30" s="84">
        <v>8.1967212999999997E-2</v>
      </c>
      <c r="Z30" s="84">
        <v>8.1967212999999997E-2</v>
      </c>
      <c r="AA30" s="84">
        <v>0.16393442599999999</v>
      </c>
      <c r="AB30" s="86">
        <v>0</v>
      </c>
      <c r="AC30" s="87">
        <v>392</v>
      </c>
      <c r="AD30" s="87">
        <v>0</v>
      </c>
      <c r="AE30" s="87">
        <v>0</v>
      </c>
      <c r="AF30" s="87">
        <v>0</v>
      </c>
      <c r="AG30" s="87">
        <v>0</v>
      </c>
      <c r="AH30" s="86">
        <v>9</v>
      </c>
      <c r="AI30" s="78">
        <v>1.7821782000000001E-2</v>
      </c>
      <c r="AJ30" s="87">
        <v>7</v>
      </c>
    </row>
    <row r="31" spans="1:36" ht="14.4" x14ac:dyDescent="0.55000000000000004">
      <c r="A31" s="94" t="s">
        <v>384</v>
      </c>
      <c r="B31" s="100" t="s">
        <v>355</v>
      </c>
      <c r="C31" t="s">
        <v>364</v>
      </c>
      <c r="D31" t="s">
        <v>414</v>
      </c>
      <c r="E31" s="80">
        <v>44.792349475000002</v>
      </c>
      <c r="F31" s="81">
        <v>35.878059489999998</v>
      </c>
      <c r="G31" s="84">
        <v>6.6666666666666666E-2</v>
      </c>
      <c r="H31" s="84">
        <v>9.848291278705755</v>
      </c>
      <c r="I31" s="84">
        <v>0.14953965872539221</v>
      </c>
      <c r="J31" s="85">
        <v>38219.53</v>
      </c>
      <c r="K31" s="85">
        <v>42126.61</v>
      </c>
      <c r="L31" s="85">
        <v>55329.59</v>
      </c>
      <c r="M31" s="85">
        <v>70305.149999999994</v>
      </c>
      <c r="N31" s="85">
        <v>115635.57</v>
      </c>
      <c r="O31" s="84">
        <v>0.12195122</v>
      </c>
      <c r="P31" s="84">
        <v>0.87804877999999997</v>
      </c>
      <c r="Q31" s="84">
        <v>0.20833333300000001</v>
      </c>
      <c r="R31" s="84">
        <v>0.25</v>
      </c>
      <c r="S31" s="84">
        <v>0.22916666699999999</v>
      </c>
      <c r="T31" s="84">
        <v>0.104166667</v>
      </c>
      <c r="U31" s="84">
        <v>0.104166667</v>
      </c>
      <c r="V31" s="84">
        <v>0.104166667</v>
      </c>
      <c r="W31" s="84">
        <v>0.375</v>
      </c>
      <c r="X31" s="84">
        <v>0.35714285699999998</v>
      </c>
      <c r="Y31" s="84">
        <v>8.9285714000000002E-2</v>
      </c>
      <c r="Z31" s="84">
        <v>8.9285714000000002E-2</v>
      </c>
      <c r="AA31" s="84">
        <v>8.9285714000000002E-2</v>
      </c>
      <c r="AB31" s="86">
        <v>0</v>
      </c>
      <c r="AC31" s="87">
        <v>392</v>
      </c>
      <c r="AD31" s="87">
        <v>0</v>
      </c>
      <c r="AE31" s="87">
        <v>0</v>
      </c>
      <c r="AF31" s="87">
        <v>0</v>
      </c>
      <c r="AG31" s="87">
        <v>0</v>
      </c>
      <c r="AH31" s="86">
        <v>6</v>
      </c>
      <c r="AI31" s="78">
        <v>1.1881188000000001E-2</v>
      </c>
      <c r="AJ31" s="87">
        <v>8</v>
      </c>
    </row>
    <row r="32" spans="1:36" ht="14.4" x14ac:dyDescent="0.55000000000000004">
      <c r="A32" s="94" t="s">
        <v>384</v>
      </c>
      <c r="B32" s="100" t="s">
        <v>355</v>
      </c>
      <c r="C32" t="s">
        <v>365</v>
      </c>
      <c r="D32" t="s">
        <v>415</v>
      </c>
      <c r="E32" s="80">
        <v>10.437712100000001</v>
      </c>
      <c r="F32" s="81">
        <v>8.9046246609999997</v>
      </c>
      <c r="G32" s="84">
        <v>0</v>
      </c>
      <c r="H32" s="84">
        <v>-0.74632058707138804</v>
      </c>
      <c r="I32" s="84">
        <v>0.48352556687207326</v>
      </c>
      <c r="J32" s="85">
        <v>31403.3</v>
      </c>
      <c r="K32" s="85">
        <v>37529.379999999997</v>
      </c>
      <c r="L32" s="85">
        <v>46825.4</v>
      </c>
      <c r="M32" s="85">
        <v>59312.4</v>
      </c>
      <c r="N32" s="85">
        <v>70986.42</v>
      </c>
      <c r="O32" s="84">
        <v>0.5</v>
      </c>
      <c r="P32" s="84">
        <v>0.5</v>
      </c>
      <c r="Q32" s="84">
        <v>0.28571428599999998</v>
      </c>
      <c r="R32" s="84">
        <v>0.14285714299999999</v>
      </c>
      <c r="S32" s="84">
        <v>0.14285714299999999</v>
      </c>
      <c r="T32" s="84">
        <v>0.14285714299999999</v>
      </c>
      <c r="U32" s="84">
        <v>0.14285714299999999</v>
      </c>
      <c r="V32" s="84">
        <v>0.14285714299999999</v>
      </c>
      <c r="W32" s="84">
        <v>0.25</v>
      </c>
      <c r="X32" s="84">
        <v>0.25</v>
      </c>
      <c r="Y32" s="84">
        <v>0.25</v>
      </c>
      <c r="Z32" s="84">
        <v>0.25</v>
      </c>
      <c r="AA32" s="84">
        <v>0</v>
      </c>
      <c r="AB32" s="86">
        <v>1470</v>
      </c>
      <c r="AC32" s="87">
        <v>12236</v>
      </c>
      <c r="AD32" s="87">
        <v>0</v>
      </c>
      <c r="AE32" s="87">
        <v>0</v>
      </c>
      <c r="AF32" s="87">
        <v>0</v>
      </c>
      <c r="AG32" s="87">
        <v>0</v>
      </c>
      <c r="AH32" s="86">
        <v>10</v>
      </c>
      <c r="AI32" s="78">
        <v>1.980198E-2</v>
      </c>
      <c r="AJ32" s="87">
        <v>6</v>
      </c>
    </row>
    <row r="33" spans="1:36" ht="14.4" x14ac:dyDescent="0.55000000000000004">
      <c r="A33" s="94" t="s">
        <v>384</v>
      </c>
      <c r="B33" s="100" t="s">
        <v>366</v>
      </c>
      <c r="C33" t="s">
        <v>367</v>
      </c>
      <c r="D33" t="s">
        <v>416</v>
      </c>
      <c r="E33" s="80">
        <v>533.57135928299999</v>
      </c>
      <c r="F33" s="81">
        <v>599.00723171200002</v>
      </c>
      <c r="G33" s="84">
        <v>2.9166666666666664E-2</v>
      </c>
      <c r="H33" s="84">
        <v>1.6952666122735691</v>
      </c>
      <c r="I33" s="84">
        <v>0.35515138349000508</v>
      </c>
      <c r="J33" s="85">
        <v>67547.520000000004</v>
      </c>
      <c r="K33" s="85">
        <v>94572.67</v>
      </c>
      <c r="L33" s="85">
        <v>117261.38</v>
      </c>
      <c r="M33" s="85">
        <v>149396.03</v>
      </c>
      <c r="N33" s="85">
        <v>170468.81</v>
      </c>
      <c r="O33" s="84">
        <v>0.17790262200000001</v>
      </c>
      <c r="P33" s="84">
        <v>0.82209737800000005</v>
      </c>
      <c r="Q33" s="84">
        <v>6.1567164000000001E-2</v>
      </c>
      <c r="R33" s="84">
        <v>0.32276119399999997</v>
      </c>
      <c r="S33" s="84">
        <v>0.32835820900000001</v>
      </c>
      <c r="T33" s="84">
        <v>0.169776119</v>
      </c>
      <c r="U33" s="84">
        <v>9.1417910000000005E-2</v>
      </c>
      <c r="V33" s="84">
        <v>2.6119402999999999E-2</v>
      </c>
      <c r="W33" s="84">
        <v>0.475925926</v>
      </c>
      <c r="X33" s="84">
        <v>0.198148148</v>
      </c>
      <c r="Y33" s="84">
        <v>4.4444444E-2</v>
      </c>
      <c r="Z33" s="84">
        <v>0.25370370399999997</v>
      </c>
      <c r="AA33" s="84">
        <v>2.7777778000000003E-2</v>
      </c>
      <c r="AB33" s="86">
        <v>1512</v>
      </c>
      <c r="AC33" s="87">
        <v>13342</v>
      </c>
      <c r="AD33" s="87">
        <v>0</v>
      </c>
      <c r="AE33" s="87">
        <v>0</v>
      </c>
      <c r="AF33" s="87">
        <v>0</v>
      </c>
      <c r="AG33" s="87">
        <v>0</v>
      </c>
      <c r="AH33" s="86">
        <v>19</v>
      </c>
      <c r="AI33" s="78">
        <v>1.5715467E-2</v>
      </c>
      <c r="AJ33" s="87">
        <v>11</v>
      </c>
    </row>
    <row r="34" spans="1:36" ht="14.4" x14ac:dyDescent="0.55000000000000004">
      <c r="A34" s="94" t="s">
        <v>384</v>
      </c>
      <c r="B34" s="100" t="s">
        <v>366</v>
      </c>
      <c r="C34" t="s">
        <v>368</v>
      </c>
      <c r="D34" t="s">
        <v>417</v>
      </c>
      <c r="E34" s="80">
        <v>2632.3285135840001</v>
      </c>
      <c r="F34" s="81">
        <v>2314.918545133</v>
      </c>
      <c r="G34" s="84">
        <v>6.7500000000000004E-2</v>
      </c>
      <c r="H34" s="84">
        <v>0.63350533712106705</v>
      </c>
      <c r="I34" s="84">
        <v>0.15963320027327238</v>
      </c>
      <c r="J34" s="85">
        <v>36005.39</v>
      </c>
      <c r="K34" s="85">
        <v>52775.64</v>
      </c>
      <c r="L34" s="85">
        <v>81994.03</v>
      </c>
      <c r="M34" s="85">
        <v>115000.18</v>
      </c>
      <c r="N34" s="85">
        <v>150200.01</v>
      </c>
      <c r="O34" s="84">
        <v>0.30269654400000001</v>
      </c>
      <c r="P34" s="84">
        <v>0.69730345599999999</v>
      </c>
      <c r="Q34" s="84">
        <v>8.3206687000000001E-2</v>
      </c>
      <c r="R34" s="84">
        <v>0.25113981800000001</v>
      </c>
      <c r="S34" s="84">
        <v>0.25683890599999998</v>
      </c>
      <c r="T34" s="84">
        <v>0.19186930099999999</v>
      </c>
      <c r="U34" s="84">
        <v>0.14285714299999999</v>
      </c>
      <c r="V34" s="84">
        <v>7.4088145999999994E-2</v>
      </c>
      <c r="W34" s="84">
        <v>0.53662239099999998</v>
      </c>
      <c r="X34" s="84">
        <v>0.39013282700000002</v>
      </c>
      <c r="Y34" s="84">
        <v>4.5540797000000001E-2</v>
      </c>
      <c r="Z34" s="84">
        <v>1.7077799000000001E-2</v>
      </c>
      <c r="AA34" s="84">
        <v>1.0626185999999999E-2</v>
      </c>
      <c r="AB34" s="86">
        <v>7098</v>
      </c>
      <c r="AC34" s="87">
        <v>51898</v>
      </c>
      <c r="AD34" s="87">
        <v>0</v>
      </c>
      <c r="AE34" s="87">
        <v>0</v>
      </c>
      <c r="AF34" s="87">
        <v>0</v>
      </c>
      <c r="AG34" s="87">
        <v>0</v>
      </c>
      <c r="AH34" s="86">
        <v>229</v>
      </c>
      <c r="AI34" s="78">
        <v>0.189412738</v>
      </c>
      <c r="AJ34" s="87">
        <v>2</v>
      </c>
    </row>
    <row r="35" spans="1:36" ht="14.4" x14ac:dyDescent="0.55000000000000004">
      <c r="A35" s="94" t="s">
        <v>384</v>
      </c>
      <c r="B35" s="100" t="s">
        <v>366</v>
      </c>
      <c r="C35" t="s">
        <v>369</v>
      </c>
      <c r="D35" t="s">
        <v>418</v>
      </c>
      <c r="E35" s="80">
        <v>939.39271937299998</v>
      </c>
      <c r="F35" s="81">
        <v>947.00771682699997</v>
      </c>
      <c r="G35" s="84">
        <v>4.5833333333333337E-2</v>
      </c>
      <c r="H35" s="84">
        <v>1.2286604090323303</v>
      </c>
      <c r="I35" s="84">
        <v>0.16119616471487019</v>
      </c>
      <c r="J35" s="85">
        <v>42951.57</v>
      </c>
      <c r="K35" s="85">
        <v>56641.53</v>
      </c>
      <c r="L35" s="85">
        <v>78221.350000000006</v>
      </c>
      <c r="M35" s="85">
        <v>103271.27</v>
      </c>
      <c r="N35" s="85">
        <v>134360.34</v>
      </c>
      <c r="O35" s="84">
        <v>0.54148936199999997</v>
      </c>
      <c r="P35" s="84">
        <v>0.45851063800000003</v>
      </c>
      <c r="Q35" s="84">
        <v>5.8386411999999999E-2</v>
      </c>
      <c r="R35" s="84">
        <v>0.23885350299999999</v>
      </c>
      <c r="S35" s="84">
        <v>0.27070063700000002</v>
      </c>
      <c r="T35" s="84">
        <v>0.19214437400000001</v>
      </c>
      <c r="U35" s="84">
        <v>0.164543524</v>
      </c>
      <c r="V35" s="84">
        <v>7.5371549999999995E-2</v>
      </c>
      <c r="W35" s="84">
        <v>0.47568710400000003</v>
      </c>
      <c r="X35" s="84">
        <v>0.352008457</v>
      </c>
      <c r="Y35" s="84">
        <v>9.4080337999999999E-2</v>
      </c>
      <c r="Z35" s="84">
        <v>4.9682875000000001E-2</v>
      </c>
      <c r="AA35" s="84">
        <v>2.8541225999999999E-2</v>
      </c>
      <c r="AB35" s="86">
        <v>21504</v>
      </c>
      <c r="AC35" s="87">
        <v>202544</v>
      </c>
      <c r="AD35" s="87">
        <v>0</v>
      </c>
      <c r="AE35" s="87">
        <v>0</v>
      </c>
      <c r="AF35" s="87">
        <v>0</v>
      </c>
      <c r="AG35" s="87">
        <v>0</v>
      </c>
      <c r="AH35" s="86">
        <v>1</v>
      </c>
      <c r="AI35" s="78">
        <v>8.2713000000000003E-4</v>
      </c>
      <c r="AJ35" s="87">
        <v>14</v>
      </c>
    </row>
    <row r="36" spans="1:36" ht="14.4" x14ac:dyDescent="0.55000000000000004">
      <c r="A36" s="94" t="s">
        <v>384</v>
      </c>
      <c r="B36" s="100" t="s">
        <v>366</v>
      </c>
      <c r="C36" t="s">
        <v>370</v>
      </c>
      <c r="D36" t="s">
        <v>419</v>
      </c>
      <c r="E36" s="80">
        <v>1357.4880670560001</v>
      </c>
      <c r="F36" s="81">
        <v>1216.6036548930001</v>
      </c>
      <c r="G36" s="84">
        <v>4.9166666666666664E-2</v>
      </c>
      <c r="H36" s="84">
        <v>1.4737917105121201</v>
      </c>
      <c r="I36" s="84">
        <v>0.19520625437591299</v>
      </c>
      <c r="J36" s="85">
        <v>49643.95</v>
      </c>
      <c r="K36" s="85">
        <v>67926.94</v>
      </c>
      <c r="L36" s="85">
        <v>94003.18</v>
      </c>
      <c r="M36" s="85">
        <v>124268.07</v>
      </c>
      <c r="N36" s="85">
        <v>152001.72</v>
      </c>
      <c r="O36" s="84">
        <v>0.355195284</v>
      </c>
      <c r="P36" s="84">
        <v>0.644804716</v>
      </c>
      <c r="Q36" s="84">
        <v>3.9676707999999998E-2</v>
      </c>
      <c r="R36" s="84">
        <v>0.26524614299999999</v>
      </c>
      <c r="S36" s="84">
        <v>0.29977957399999999</v>
      </c>
      <c r="T36" s="84">
        <v>0.19030124900000001</v>
      </c>
      <c r="U36" s="84">
        <v>0.14842027899999999</v>
      </c>
      <c r="V36" s="84">
        <v>5.6576046999999997E-2</v>
      </c>
      <c r="W36" s="84">
        <v>0.52237710900000001</v>
      </c>
      <c r="X36" s="84">
        <v>0.33749082899999999</v>
      </c>
      <c r="Y36" s="84">
        <v>6.2362436E-2</v>
      </c>
      <c r="Z36" s="84">
        <v>5.5025679000000001E-2</v>
      </c>
      <c r="AA36" s="84">
        <v>2.2743948E-2</v>
      </c>
      <c r="AB36" s="86">
        <v>21560</v>
      </c>
      <c r="AC36" s="87">
        <v>202166</v>
      </c>
      <c r="AD36" s="87">
        <v>0</v>
      </c>
      <c r="AE36" s="87">
        <v>0</v>
      </c>
      <c r="AF36" s="87">
        <v>0</v>
      </c>
      <c r="AG36" s="87">
        <v>0</v>
      </c>
      <c r="AH36" s="86">
        <v>187</v>
      </c>
      <c r="AI36" s="78">
        <v>0.15467328399999999</v>
      </c>
      <c r="AJ36" s="87">
        <v>3</v>
      </c>
    </row>
    <row r="37" spans="1:36" ht="14.4" x14ac:dyDescent="0.55000000000000004">
      <c r="A37" s="94" t="s">
        <v>384</v>
      </c>
      <c r="B37" s="100" t="s">
        <v>366</v>
      </c>
      <c r="C37" s="88" t="s">
        <v>371</v>
      </c>
      <c r="D37" t="s">
        <v>420</v>
      </c>
      <c r="E37" s="80">
        <v>1618.699140232</v>
      </c>
      <c r="F37" s="81">
        <v>1384.052551563</v>
      </c>
      <c r="G37" s="84">
        <v>3.9166666666666662E-2</v>
      </c>
      <c r="H37" s="84">
        <v>0.9081887582703867</v>
      </c>
      <c r="I37" s="84">
        <v>0.18233565067607196</v>
      </c>
      <c r="J37" s="85">
        <v>32371.24</v>
      </c>
      <c r="K37" s="85">
        <v>65732.17</v>
      </c>
      <c r="L37" s="85">
        <v>99780.35</v>
      </c>
      <c r="M37" s="85">
        <v>132377.39000000001</v>
      </c>
      <c r="N37" s="85">
        <v>184891.91</v>
      </c>
      <c r="O37" s="84">
        <v>8.5237801000000002E-2</v>
      </c>
      <c r="P37" s="84">
        <v>0.914762199</v>
      </c>
      <c r="Q37" s="84">
        <v>3.0826141000000001E-2</v>
      </c>
      <c r="R37" s="84">
        <v>0.17447595599999999</v>
      </c>
      <c r="S37" s="84">
        <v>0.278668311</v>
      </c>
      <c r="T37" s="84">
        <v>0.24907521599999999</v>
      </c>
      <c r="U37" s="84">
        <v>0.18865598</v>
      </c>
      <c r="V37" s="84">
        <v>7.8298397000000006E-2</v>
      </c>
      <c r="W37" s="84">
        <v>0.50646153800000004</v>
      </c>
      <c r="X37" s="84">
        <v>0.43692307699999999</v>
      </c>
      <c r="Y37" s="84">
        <v>2.7692307999999999E-2</v>
      </c>
      <c r="Z37" s="84">
        <v>1.2923077E-2</v>
      </c>
      <c r="AA37" s="84">
        <v>1.6E-2</v>
      </c>
      <c r="AB37" s="86">
        <v>1890</v>
      </c>
      <c r="AC37" s="87">
        <v>16660</v>
      </c>
      <c r="AD37" s="87">
        <v>0</v>
      </c>
      <c r="AE37" s="87">
        <v>0</v>
      </c>
      <c r="AF37" s="87">
        <v>150</v>
      </c>
      <c r="AG37" s="87">
        <v>35</v>
      </c>
      <c r="AH37" s="86">
        <v>289</v>
      </c>
      <c r="AI37" s="78">
        <v>0.239040529</v>
      </c>
      <c r="AJ37" s="87">
        <v>1</v>
      </c>
    </row>
    <row r="38" spans="1:36" ht="14.4" x14ac:dyDescent="0.55000000000000004">
      <c r="A38" s="94" t="s">
        <v>384</v>
      </c>
      <c r="B38" s="100" t="s">
        <v>366</v>
      </c>
      <c r="C38" t="s">
        <v>372</v>
      </c>
      <c r="D38" t="s">
        <v>421</v>
      </c>
      <c r="E38" s="80">
        <v>483.09904274199999</v>
      </c>
      <c r="F38" s="81">
        <v>423.05464138999997</v>
      </c>
      <c r="G38" s="84">
        <v>0.04</v>
      </c>
      <c r="H38" s="84">
        <v>0.85000841041032338</v>
      </c>
      <c r="I38" s="84">
        <v>0.16123962033930131</v>
      </c>
      <c r="J38" s="85">
        <v>51433.57</v>
      </c>
      <c r="K38" s="85">
        <v>61351.13</v>
      </c>
      <c r="L38" s="85">
        <v>82034.880000000005</v>
      </c>
      <c r="M38" s="85">
        <v>116525.81</v>
      </c>
      <c r="N38" s="85">
        <v>152268.96</v>
      </c>
      <c r="O38" s="84">
        <v>0.14078674899999999</v>
      </c>
      <c r="P38" s="84">
        <v>0.85921325100000001</v>
      </c>
      <c r="Q38" s="84">
        <v>8.6597937999999999E-2</v>
      </c>
      <c r="R38" s="84">
        <v>0.292783505</v>
      </c>
      <c r="S38" s="84">
        <v>0.237113402</v>
      </c>
      <c r="T38" s="84">
        <v>0.16288659799999999</v>
      </c>
      <c r="U38" s="84">
        <v>0.14020618600000001</v>
      </c>
      <c r="V38" s="84">
        <v>8.0412370999999996E-2</v>
      </c>
      <c r="W38" s="84">
        <v>0.52760736200000002</v>
      </c>
      <c r="X38" s="84">
        <v>0.32924335399999999</v>
      </c>
      <c r="Y38" s="84">
        <v>4.0899796000000002E-2</v>
      </c>
      <c r="Z38" s="84">
        <v>7.1574641999999994E-2</v>
      </c>
      <c r="AA38" s="84">
        <v>3.0674847000000002E-2</v>
      </c>
      <c r="AB38" s="86">
        <v>294</v>
      </c>
      <c r="AC38" s="87">
        <v>2114</v>
      </c>
      <c r="AD38" s="87">
        <v>0</v>
      </c>
      <c r="AE38" s="87">
        <v>0</v>
      </c>
      <c r="AF38" s="87">
        <v>0</v>
      </c>
      <c r="AG38" s="87">
        <v>0</v>
      </c>
      <c r="AH38" s="86">
        <v>96</v>
      </c>
      <c r="AI38" s="78">
        <v>7.9404467000000006E-2</v>
      </c>
      <c r="AJ38" s="87">
        <v>5</v>
      </c>
    </row>
    <row r="39" spans="1:36" ht="14.4" x14ac:dyDescent="0.55000000000000004">
      <c r="A39" s="94" t="s">
        <v>384</v>
      </c>
      <c r="B39" s="100" t="s">
        <v>366</v>
      </c>
      <c r="C39" t="s">
        <v>373</v>
      </c>
      <c r="D39" t="s">
        <v>422</v>
      </c>
      <c r="E39" s="80">
        <v>313.97838835200002</v>
      </c>
      <c r="F39" s="81">
        <v>321.50726370799998</v>
      </c>
      <c r="G39" s="84">
        <v>2.9166666666666664E-2</v>
      </c>
      <c r="H39" s="84">
        <v>-2.6964242062079046E-2</v>
      </c>
      <c r="I39" s="84">
        <v>0.13723101966080117</v>
      </c>
      <c r="J39" s="85">
        <v>58157.59</v>
      </c>
      <c r="K39" s="85">
        <v>70477.759999999995</v>
      </c>
      <c r="L39" s="85">
        <v>87931.72</v>
      </c>
      <c r="M39" s="85">
        <v>106539.2</v>
      </c>
      <c r="N39" s="85">
        <v>134318.67000000001</v>
      </c>
      <c r="O39" s="84">
        <v>0.18152866200000001</v>
      </c>
      <c r="P39" s="84">
        <v>0.81847133800000005</v>
      </c>
      <c r="Q39" s="84">
        <v>4.7770700999999999E-2</v>
      </c>
      <c r="R39" s="84">
        <v>0.277070064</v>
      </c>
      <c r="S39" s="84">
        <v>0.34394904500000001</v>
      </c>
      <c r="T39" s="84">
        <v>0.207006369</v>
      </c>
      <c r="U39" s="84">
        <v>0.10828025500000001</v>
      </c>
      <c r="V39" s="84">
        <v>1.5923567E-2</v>
      </c>
      <c r="W39" s="84">
        <v>0.53459119499999996</v>
      </c>
      <c r="X39" s="84">
        <v>0.29559748400000002</v>
      </c>
      <c r="Y39" s="84">
        <v>6.9182389999999996E-2</v>
      </c>
      <c r="Z39" s="84">
        <v>6.9182389999999996E-2</v>
      </c>
      <c r="AA39" s="84">
        <v>3.1446540000000002E-2</v>
      </c>
      <c r="AB39" s="86">
        <v>2071.999999999</v>
      </c>
      <c r="AC39" s="87">
        <v>14531.999999999</v>
      </c>
      <c r="AD39" s="87">
        <v>0</v>
      </c>
      <c r="AE39" s="87">
        <v>0</v>
      </c>
      <c r="AF39" s="87">
        <v>31</v>
      </c>
      <c r="AG39" s="87">
        <v>10</v>
      </c>
      <c r="AH39" s="86">
        <v>20</v>
      </c>
      <c r="AI39" s="78">
        <v>1.6542596999999999E-2</v>
      </c>
      <c r="AJ39" s="87">
        <v>10</v>
      </c>
    </row>
    <row r="40" spans="1:36" ht="14.4" x14ac:dyDescent="0.55000000000000004">
      <c r="A40" s="94" t="s">
        <v>384</v>
      </c>
      <c r="B40" s="100" t="s">
        <v>366</v>
      </c>
      <c r="C40" t="s">
        <v>374</v>
      </c>
      <c r="D40" t="s">
        <v>423</v>
      </c>
      <c r="E40" s="80">
        <v>396.18876460199999</v>
      </c>
      <c r="F40" s="81">
        <v>298.73999387999999</v>
      </c>
      <c r="G40" s="84">
        <v>6.7500000000000004E-2</v>
      </c>
      <c r="H40" s="84">
        <v>0.36497738740809887</v>
      </c>
      <c r="I40" s="84">
        <v>0.14810711858764261</v>
      </c>
      <c r="J40" s="85">
        <v>43548.02</v>
      </c>
      <c r="K40" s="85">
        <v>57106.97</v>
      </c>
      <c r="L40" s="85">
        <v>73157.66</v>
      </c>
      <c r="M40" s="85">
        <v>96905.31</v>
      </c>
      <c r="N40" s="85">
        <v>121170.95</v>
      </c>
      <c r="O40" s="84">
        <v>0.17676767700000001</v>
      </c>
      <c r="P40" s="84">
        <v>0.82323232300000004</v>
      </c>
      <c r="Q40" s="84">
        <v>0.06</v>
      </c>
      <c r="R40" s="84">
        <v>0.21</v>
      </c>
      <c r="S40" s="84">
        <v>0.21</v>
      </c>
      <c r="T40" s="84">
        <v>0.185</v>
      </c>
      <c r="U40" s="84">
        <v>0.20250000000000001</v>
      </c>
      <c r="V40" s="84">
        <v>0.13250000000000001</v>
      </c>
      <c r="W40" s="84">
        <v>0.59553349899999997</v>
      </c>
      <c r="X40" s="84">
        <v>0.339950372</v>
      </c>
      <c r="Y40" s="84">
        <v>1.2406947999999999E-2</v>
      </c>
      <c r="Z40" s="84">
        <v>2.7295284999999999E-2</v>
      </c>
      <c r="AA40" s="84">
        <v>2.4813895999999998E-2</v>
      </c>
      <c r="AB40" s="86">
        <v>2828</v>
      </c>
      <c r="AC40" s="87">
        <v>24850</v>
      </c>
      <c r="AD40" s="87">
        <v>0</v>
      </c>
      <c r="AE40" s="87">
        <v>0</v>
      </c>
      <c r="AF40" s="87">
        <v>0</v>
      </c>
      <c r="AG40" s="87">
        <v>0</v>
      </c>
      <c r="AH40" s="86">
        <v>41</v>
      </c>
      <c r="AI40" s="78">
        <v>3.3912324000000001E-2</v>
      </c>
      <c r="AJ40" s="87">
        <v>7</v>
      </c>
    </row>
    <row r="41" spans="1:36" ht="14.4" x14ac:dyDescent="0.55000000000000004">
      <c r="A41" s="94" t="s">
        <v>384</v>
      </c>
      <c r="B41" s="100" t="s">
        <v>366</v>
      </c>
      <c r="C41" t="s">
        <v>375</v>
      </c>
      <c r="D41" t="s">
        <v>424</v>
      </c>
      <c r="E41" s="80">
        <v>74.722607655000004</v>
      </c>
      <c r="F41" s="81">
        <v>81.075086983999995</v>
      </c>
      <c r="G41" s="84">
        <v>0.04</v>
      </c>
      <c r="H41" s="84">
        <v>1.8996468812224527</v>
      </c>
      <c r="I41" s="84">
        <v>0.28090644297255679</v>
      </c>
      <c r="J41" s="85">
        <v>65694.899999999994</v>
      </c>
      <c r="K41" s="85">
        <v>73766.720000000001</v>
      </c>
      <c r="L41" s="85">
        <v>102469.55</v>
      </c>
      <c r="M41" s="85">
        <v>137901.37</v>
      </c>
      <c r="N41" s="85">
        <v>172348</v>
      </c>
      <c r="O41" s="84">
        <v>0.25333333299999999</v>
      </c>
      <c r="P41" s="84">
        <v>0.74666666699999995</v>
      </c>
      <c r="Q41" s="84">
        <v>0.12195122</v>
      </c>
      <c r="R41" s="84">
        <v>0.30487804899999998</v>
      </c>
      <c r="S41" s="84">
        <v>0.30487804899999998</v>
      </c>
      <c r="T41" s="84">
        <v>0.146341463</v>
      </c>
      <c r="U41" s="84">
        <v>6.097561E-2</v>
      </c>
      <c r="V41" s="84">
        <v>6.097561E-2</v>
      </c>
      <c r="W41" s="84">
        <v>0.45</v>
      </c>
      <c r="X41" s="84">
        <v>0.17499999999999999</v>
      </c>
      <c r="Y41" s="84">
        <v>6.25E-2</v>
      </c>
      <c r="Z41" s="84">
        <v>0.25</v>
      </c>
      <c r="AA41" s="84">
        <v>6.25E-2</v>
      </c>
      <c r="AB41" s="86">
        <v>1512</v>
      </c>
      <c r="AC41" s="87">
        <v>13342</v>
      </c>
      <c r="AD41" s="87">
        <v>0</v>
      </c>
      <c r="AE41" s="87">
        <v>0</v>
      </c>
      <c r="AF41" s="87">
        <v>0</v>
      </c>
      <c r="AG41" s="87">
        <v>0</v>
      </c>
      <c r="AH41" s="86">
        <v>18</v>
      </c>
      <c r="AI41" s="78">
        <v>1.4888337E-2</v>
      </c>
      <c r="AJ41" s="87">
        <v>12</v>
      </c>
    </row>
    <row r="42" spans="1:36" ht="14.4" x14ac:dyDescent="0.55000000000000004">
      <c r="A42" s="94" t="s">
        <v>384</v>
      </c>
      <c r="B42" s="100" t="s">
        <v>366</v>
      </c>
      <c r="C42" t="s">
        <v>376</v>
      </c>
      <c r="D42" t="s">
        <v>425</v>
      </c>
      <c r="E42" s="80">
        <v>276.13449553300001</v>
      </c>
      <c r="F42" s="81">
        <v>217.74125839800001</v>
      </c>
      <c r="G42" s="84">
        <v>2.9166666666666664E-2</v>
      </c>
      <c r="H42" s="84">
        <v>0.23787926876025009</v>
      </c>
      <c r="I42" s="84">
        <v>0.22462339969251471</v>
      </c>
      <c r="J42" s="85">
        <v>52908.4</v>
      </c>
      <c r="K42" s="85">
        <v>62688.480000000003</v>
      </c>
      <c r="L42" s="85">
        <v>103910.8</v>
      </c>
      <c r="M42" s="85">
        <v>139562</v>
      </c>
      <c r="N42" s="85">
        <v>187639.11</v>
      </c>
      <c r="O42" s="84">
        <v>7.6086956999999997E-2</v>
      </c>
      <c r="P42" s="84">
        <v>0.92391304299999999</v>
      </c>
      <c r="Q42" s="84">
        <v>6.0931899999999997E-2</v>
      </c>
      <c r="R42" s="84">
        <v>0.26523297499999998</v>
      </c>
      <c r="S42" s="84">
        <v>0.25806451600000002</v>
      </c>
      <c r="T42" s="84">
        <v>0.18279569900000001</v>
      </c>
      <c r="U42" s="84">
        <v>0.168458781</v>
      </c>
      <c r="V42" s="84">
        <v>6.4516129000000005E-2</v>
      </c>
      <c r="W42" s="84">
        <v>0.57651245600000001</v>
      </c>
      <c r="X42" s="84">
        <v>0.25622775800000003</v>
      </c>
      <c r="Y42" s="84">
        <v>3.9145907000000001E-2</v>
      </c>
      <c r="Z42" s="84">
        <v>9.2526689999999995E-2</v>
      </c>
      <c r="AA42" s="84">
        <v>3.5587187999999999E-2</v>
      </c>
      <c r="AB42" s="86">
        <v>448</v>
      </c>
      <c r="AC42" s="87">
        <v>2296</v>
      </c>
      <c r="AD42" s="87">
        <v>0</v>
      </c>
      <c r="AE42" s="87">
        <v>0</v>
      </c>
      <c r="AF42" s="87">
        <v>5</v>
      </c>
      <c r="AG42" s="87">
        <v>5</v>
      </c>
      <c r="AH42" s="86">
        <v>33</v>
      </c>
      <c r="AI42" s="78">
        <v>2.7295284999999999E-2</v>
      </c>
      <c r="AJ42" s="87">
        <v>9</v>
      </c>
    </row>
    <row r="43" spans="1:36" ht="14.4" x14ac:dyDescent="0.55000000000000004">
      <c r="A43" s="94" t="s">
        <v>384</v>
      </c>
      <c r="B43" s="100" t="s">
        <v>366</v>
      </c>
      <c r="C43" t="s">
        <v>377</v>
      </c>
      <c r="D43" t="s">
        <v>426</v>
      </c>
      <c r="E43" s="80">
        <v>97.792829002000005</v>
      </c>
      <c r="F43" s="81">
        <v>98.536279332000007</v>
      </c>
      <c r="G43" s="84">
        <v>2.75E-2</v>
      </c>
      <c r="H43" s="84">
        <v>-2.6819461363985404E-2</v>
      </c>
      <c r="I43" s="84">
        <v>0.13005165683201472</v>
      </c>
      <c r="J43" s="85">
        <v>88385.91</v>
      </c>
      <c r="K43" s="85">
        <v>105273.89</v>
      </c>
      <c r="L43" s="85">
        <v>120122.66</v>
      </c>
      <c r="M43" s="85">
        <v>139429.45000000001</v>
      </c>
      <c r="N43" s="85">
        <v>167483.41</v>
      </c>
      <c r="O43" s="84">
        <v>0.153061224</v>
      </c>
      <c r="P43" s="84">
        <v>0.846938776</v>
      </c>
      <c r="Q43" s="84">
        <v>0.13513513499999999</v>
      </c>
      <c r="R43" s="84">
        <v>0.21621621599999999</v>
      </c>
      <c r="S43" s="84">
        <v>0.31531531499999998</v>
      </c>
      <c r="T43" s="84">
        <v>0.18918918900000001</v>
      </c>
      <c r="U43" s="84">
        <v>9.9099098999999996E-2</v>
      </c>
      <c r="V43" s="84">
        <v>4.5045044999999999E-2</v>
      </c>
      <c r="W43" s="84">
        <v>0.57731958800000005</v>
      </c>
      <c r="X43" s="84">
        <v>0.26804123699999999</v>
      </c>
      <c r="Y43" s="84">
        <v>5.1546392000000003E-2</v>
      </c>
      <c r="Z43" s="84">
        <v>5.1546392000000003E-2</v>
      </c>
      <c r="AA43" s="84">
        <v>5.1546392000000003E-2</v>
      </c>
      <c r="AB43" s="86">
        <v>2071.999999999</v>
      </c>
      <c r="AC43" s="87">
        <v>14531.999999999</v>
      </c>
      <c r="AD43" s="87">
        <v>0</v>
      </c>
      <c r="AE43" s="87">
        <v>0</v>
      </c>
      <c r="AF43" s="87">
        <v>0</v>
      </c>
      <c r="AG43" s="87">
        <v>0</v>
      </c>
      <c r="AH43" s="86">
        <v>36</v>
      </c>
      <c r="AI43" s="78">
        <v>2.9776674999999999E-2</v>
      </c>
      <c r="AJ43" s="87">
        <v>8</v>
      </c>
    </row>
    <row r="44" spans="1:36" ht="14.4" x14ac:dyDescent="0.55000000000000004">
      <c r="A44" s="94" t="s">
        <v>384</v>
      </c>
      <c r="B44" s="100" t="s">
        <v>366</v>
      </c>
      <c r="C44" t="s">
        <v>378</v>
      </c>
      <c r="D44" t="s">
        <v>427</v>
      </c>
      <c r="E44" s="80">
        <v>844.51521358699995</v>
      </c>
      <c r="F44" s="81">
        <v>712.10820563300001</v>
      </c>
      <c r="G44" s="84">
        <v>6.8333333333333329E-2</v>
      </c>
      <c r="H44" s="84">
        <v>0.94724707836952959</v>
      </c>
      <c r="I44" s="84">
        <v>0.21001526639961327</v>
      </c>
      <c r="J44" s="85">
        <v>46903.91</v>
      </c>
      <c r="K44" s="85">
        <v>60358.67</v>
      </c>
      <c r="L44" s="85">
        <v>82405.05</v>
      </c>
      <c r="M44" s="85">
        <v>109793.66</v>
      </c>
      <c r="N44" s="85">
        <v>134477.24</v>
      </c>
      <c r="O44" s="84">
        <v>0.34478672999999999</v>
      </c>
      <c r="P44" s="84">
        <v>0.65521326999999996</v>
      </c>
      <c r="Q44" s="84">
        <v>8.0283353000000002E-2</v>
      </c>
      <c r="R44" s="84">
        <v>0.22314049599999999</v>
      </c>
      <c r="S44" s="84">
        <v>0.32231405000000002</v>
      </c>
      <c r="T44" s="84">
        <v>0.15938606799999999</v>
      </c>
      <c r="U44" s="84">
        <v>0.162927981</v>
      </c>
      <c r="V44" s="84">
        <v>5.1948052000000002E-2</v>
      </c>
      <c r="W44" s="84">
        <v>0.489411765</v>
      </c>
      <c r="X44" s="84">
        <v>0.39529411800000003</v>
      </c>
      <c r="Y44" s="84">
        <v>7.1764705999999998E-2</v>
      </c>
      <c r="Z44" s="84">
        <v>1.7647059E-2</v>
      </c>
      <c r="AA44" s="84">
        <v>2.5882353E-2</v>
      </c>
      <c r="AB44" s="86">
        <v>700</v>
      </c>
      <c r="AC44" s="87">
        <v>9590</v>
      </c>
      <c r="AD44" s="87">
        <v>0</v>
      </c>
      <c r="AE44" s="87">
        <v>0</v>
      </c>
      <c r="AF44" s="87">
        <v>0</v>
      </c>
      <c r="AG44" s="87">
        <v>0</v>
      </c>
      <c r="AH44" s="86">
        <v>72</v>
      </c>
      <c r="AI44" s="78">
        <v>5.9553349999999998E-2</v>
      </c>
      <c r="AJ44" s="87">
        <v>6</v>
      </c>
    </row>
    <row r="45" spans="1:36" ht="14.4" x14ac:dyDescent="0.55000000000000004">
      <c r="A45" s="94" t="s">
        <v>384</v>
      </c>
      <c r="B45" s="100" t="s">
        <v>366</v>
      </c>
      <c r="C45" t="s">
        <v>379</v>
      </c>
      <c r="D45" t="s">
        <v>428</v>
      </c>
      <c r="E45" s="80">
        <v>61.451738397</v>
      </c>
      <c r="F45" s="81">
        <v>58.872553529999998</v>
      </c>
      <c r="G45" s="84">
        <v>2.3333333333333334E-2</v>
      </c>
      <c r="H45" s="84">
        <v>-0.38019361976632643</v>
      </c>
      <c r="I45" s="84">
        <v>0.28499612690948678</v>
      </c>
      <c r="J45" s="85">
        <v>70313.8</v>
      </c>
      <c r="K45" s="85">
        <v>90404.99</v>
      </c>
      <c r="L45" s="85">
        <v>117401.3</v>
      </c>
      <c r="M45" s="85">
        <v>141003</v>
      </c>
      <c r="N45" s="85">
        <v>162023.78</v>
      </c>
      <c r="O45" s="84">
        <v>8.1967212999999997E-2</v>
      </c>
      <c r="P45" s="84">
        <v>0.91803278700000002</v>
      </c>
      <c r="Q45" s="84">
        <v>0.144927536</v>
      </c>
      <c r="R45" s="84">
        <v>0.20289855100000001</v>
      </c>
      <c r="S45" s="84">
        <v>0.21739130400000001</v>
      </c>
      <c r="T45" s="84">
        <v>0.20289855100000001</v>
      </c>
      <c r="U45" s="84">
        <v>0.15942028999999999</v>
      </c>
      <c r="V45" s="84">
        <v>7.2463767999999998E-2</v>
      </c>
      <c r="W45" s="84">
        <v>0.515151515</v>
      </c>
      <c r="X45" s="84">
        <v>0.25757575799999999</v>
      </c>
      <c r="Y45" s="84">
        <v>7.5757575999999993E-2</v>
      </c>
      <c r="Z45" s="84">
        <v>7.5757575999999993E-2</v>
      </c>
      <c r="AA45" s="84">
        <v>7.5757575999999993E-2</v>
      </c>
      <c r="AB45" s="86">
        <v>448</v>
      </c>
      <c r="AC45" s="87">
        <v>2296</v>
      </c>
      <c r="AD45" s="87">
        <v>0</v>
      </c>
      <c r="AE45" s="87">
        <v>0</v>
      </c>
      <c r="AF45" s="87">
        <v>0</v>
      </c>
      <c r="AG45" s="87">
        <v>0</v>
      </c>
      <c r="AH45" s="86">
        <v>15</v>
      </c>
      <c r="AI45" s="78">
        <v>1.2406947999999999E-2</v>
      </c>
      <c r="AJ45" s="87">
        <v>13</v>
      </c>
    </row>
    <row r="46" spans="1:36" ht="14.4" x14ac:dyDescent="0.55000000000000004">
      <c r="A46" s="94" t="s">
        <v>384</v>
      </c>
      <c r="B46" s="100" t="s">
        <v>366</v>
      </c>
      <c r="C46" s="88" t="s">
        <v>380</v>
      </c>
      <c r="D46" t="s">
        <v>429</v>
      </c>
      <c r="E46" s="80">
        <v>28.819232030999999</v>
      </c>
      <c r="F46" s="81">
        <v>32.532415843999999</v>
      </c>
      <c r="G46" s="84">
        <v>0</v>
      </c>
      <c r="H46" s="84">
        <v>1.4314620497025761</v>
      </c>
      <c r="I46" s="84">
        <v>9.2891667172822698E-2</v>
      </c>
      <c r="J46" s="85">
        <v>4729.62</v>
      </c>
      <c r="K46" s="85">
        <v>11551.06</v>
      </c>
      <c r="L46" s="85">
        <v>22026.560000000001</v>
      </c>
      <c r="M46" s="85">
        <v>43767.49</v>
      </c>
      <c r="N46" s="85">
        <v>95621.96</v>
      </c>
      <c r="O46" s="84">
        <v>0.428571429</v>
      </c>
      <c r="P46" s="84">
        <v>0.571428571</v>
      </c>
      <c r="Q46" s="84">
        <v>0.16666666699999999</v>
      </c>
      <c r="R46" s="84">
        <v>0.16666666699999999</v>
      </c>
      <c r="S46" s="84">
        <v>0.16666666699999999</v>
      </c>
      <c r="T46" s="84">
        <v>0.16666666699999999</v>
      </c>
      <c r="U46" s="84">
        <v>0.16666666699999999</v>
      </c>
      <c r="V46" s="84">
        <v>0.16666666699999999</v>
      </c>
      <c r="W46" s="84">
        <v>0.41176470599999998</v>
      </c>
      <c r="X46" s="84">
        <v>0.147058824</v>
      </c>
      <c r="Y46" s="84">
        <v>0.147058824</v>
      </c>
      <c r="Z46" s="84">
        <v>0.147058824</v>
      </c>
      <c r="AA46" s="84">
        <v>0.147058824</v>
      </c>
      <c r="AB46" s="86">
        <v>434</v>
      </c>
      <c r="AC46" s="87">
        <v>10654</v>
      </c>
      <c r="AD46" s="87">
        <v>0</v>
      </c>
      <c r="AE46" s="87">
        <v>0</v>
      </c>
      <c r="AF46" s="87">
        <v>0</v>
      </c>
      <c r="AG46" s="87">
        <v>0</v>
      </c>
      <c r="AH46" s="86">
        <v>0</v>
      </c>
      <c r="AI46" s="78">
        <v>0</v>
      </c>
      <c r="AJ46" s="87">
        <v>0</v>
      </c>
    </row>
    <row r="47" spans="1:36" ht="14.4" x14ac:dyDescent="0.55000000000000004">
      <c r="A47" s="94" t="s">
        <v>384</v>
      </c>
      <c r="B47" s="100" t="s">
        <v>366</v>
      </c>
      <c r="C47" t="s">
        <v>381</v>
      </c>
      <c r="D47" t="s">
        <v>430</v>
      </c>
      <c r="E47" s="80">
        <v>174.535191048</v>
      </c>
      <c r="F47" s="81">
        <v>151.58548145699999</v>
      </c>
      <c r="G47" s="84">
        <v>7.9166666666666663E-2</v>
      </c>
      <c r="H47" s="84">
        <v>0.53239109101643456</v>
      </c>
      <c r="I47" s="84">
        <v>0.14214151845845924</v>
      </c>
      <c r="J47" s="85">
        <v>33433.86</v>
      </c>
      <c r="K47" s="85">
        <v>37436.68</v>
      </c>
      <c r="L47" s="85">
        <v>55351.78</v>
      </c>
      <c r="M47" s="85">
        <v>85564.88</v>
      </c>
      <c r="N47" s="85">
        <v>139266.56</v>
      </c>
      <c r="O47" s="84">
        <v>0.35632183899999997</v>
      </c>
      <c r="P47" s="84">
        <v>0.64367816099999997</v>
      </c>
      <c r="Q47" s="84">
        <v>8.7209302000000002E-2</v>
      </c>
      <c r="R47" s="84">
        <v>0.23837209300000001</v>
      </c>
      <c r="S47" s="84">
        <v>0.30813953500000002</v>
      </c>
      <c r="T47" s="84">
        <v>0.16860465099999999</v>
      </c>
      <c r="U47" s="84">
        <v>0.16860465099999999</v>
      </c>
      <c r="V47" s="84">
        <v>2.9069767E-2</v>
      </c>
      <c r="W47" s="84">
        <v>0.47252747299999998</v>
      </c>
      <c r="X47" s="84">
        <v>0.38461538499999998</v>
      </c>
      <c r="Y47" s="84">
        <v>6.0439560000000003E-2</v>
      </c>
      <c r="Z47" s="84">
        <v>2.7472527E-2</v>
      </c>
      <c r="AA47" s="84">
        <v>5.4945054E-2</v>
      </c>
      <c r="AB47" s="86">
        <v>700</v>
      </c>
      <c r="AC47" s="87">
        <v>9562</v>
      </c>
      <c r="AD47" s="87">
        <v>0</v>
      </c>
      <c r="AE47" s="87">
        <v>0</v>
      </c>
      <c r="AF47" s="87">
        <v>0</v>
      </c>
      <c r="AG47" s="87">
        <v>0</v>
      </c>
      <c r="AH47" s="86">
        <v>153</v>
      </c>
      <c r="AI47" s="78">
        <v>0.12655086800000001</v>
      </c>
      <c r="AJ47" s="87">
        <v>4</v>
      </c>
    </row>
    <row r="48" spans="1:36" ht="39" customHeight="1" x14ac:dyDescent="0.5">
      <c r="A48" s="120"/>
      <c r="B48" s="120"/>
      <c r="C48" s="120"/>
      <c r="D48" s="132"/>
      <c r="E48" s="130" t="s">
        <v>382</v>
      </c>
      <c r="F48" s="129"/>
      <c r="G48" s="129"/>
      <c r="H48" s="129"/>
      <c r="I48" s="129"/>
      <c r="J48" s="129"/>
      <c r="K48" s="129"/>
      <c r="L48" s="129"/>
      <c r="M48" s="129"/>
      <c r="N48" s="129"/>
      <c r="O48" s="129"/>
      <c r="P48" s="129"/>
      <c r="Q48" s="129"/>
      <c r="R48" s="129"/>
      <c r="S48" s="129"/>
      <c r="T48" s="129"/>
      <c r="U48" s="129"/>
      <c r="V48" s="129"/>
      <c r="W48" s="129"/>
      <c r="X48" s="129"/>
      <c r="Y48" s="129"/>
      <c r="Z48" s="129"/>
      <c r="AA48" s="133"/>
      <c r="AB48" s="134" t="s">
        <v>383</v>
      </c>
      <c r="AC48" s="135"/>
      <c r="AD48" s="135"/>
      <c r="AE48" s="135"/>
      <c r="AF48" s="135"/>
      <c r="AG48" s="136"/>
      <c r="AH48" s="134" t="s">
        <v>435</v>
      </c>
      <c r="AI48" s="135"/>
      <c r="AJ48" s="135"/>
    </row>
    <row r="49" spans="1:68" s="131" customFormat="1" ht="14.4" x14ac:dyDescent="0.55000000000000004">
      <c r="A49" s="131" t="s">
        <v>437</v>
      </c>
    </row>
    <row r="50" spans="1:68" hidden="1" x14ac:dyDescent="0.5">
      <c r="A50" s="83"/>
    </row>
    <row r="51" spans="1:68" hidden="1" x14ac:dyDescent="0.5">
      <c r="A51" s="83"/>
    </row>
    <row r="52" spans="1:68" hidden="1" x14ac:dyDescent="0.5">
      <c r="A52" s="83"/>
    </row>
    <row r="53" spans="1:68" hidden="1" x14ac:dyDescent="0.5">
      <c r="A53" s="83"/>
    </row>
    <row r="54" spans="1:68" hidden="1" x14ac:dyDescent="0.5">
      <c r="A54" s="83"/>
    </row>
    <row r="55" spans="1:68" hidden="1" x14ac:dyDescent="0.5">
      <c r="A55" s="83"/>
    </row>
    <row r="57" spans="1:68" ht="15" hidden="1" customHeight="1" x14ac:dyDescent="0.5">
      <c r="A57" s="77"/>
    </row>
    <row r="58" spans="1:68" ht="14.4" hidden="1" x14ac:dyDescent="0.55000000000000004">
      <c r="A58" s="91"/>
      <c r="BD58" s="98"/>
      <c r="BE58" s="77"/>
      <c r="BF58" s="77"/>
      <c r="BG58" s="77"/>
      <c r="BH58" s="77"/>
      <c r="BI58" s="77"/>
      <c r="BJ58" s="77"/>
      <c r="BK58" s="77"/>
      <c r="BM58" s="98"/>
      <c r="BN58" s="77"/>
      <c r="BO58" s="77"/>
      <c r="BP58" s="77"/>
    </row>
    <row r="59" spans="1:68" ht="14.4" hidden="1" x14ac:dyDescent="0.55000000000000004">
      <c r="A59" s="91"/>
      <c r="BD59" s="98"/>
      <c r="BE59" s="77"/>
      <c r="BF59" s="77"/>
      <c r="BG59" s="77"/>
      <c r="BH59" s="77"/>
      <c r="BI59" s="77"/>
      <c r="BJ59" s="77"/>
      <c r="BK59" s="77"/>
      <c r="BM59" s="98"/>
      <c r="BN59" s="77"/>
      <c r="BO59" s="77"/>
      <c r="BP59" s="77"/>
    </row>
    <row r="60" spans="1:68" ht="14.4" hidden="1" x14ac:dyDescent="0.55000000000000004">
      <c r="A60" s="91"/>
      <c r="BD60" s="98"/>
      <c r="BE60" s="77"/>
      <c r="BF60" s="77"/>
      <c r="BG60" s="77"/>
      <c r="BH60" s="77"/>
      <c r="BI60" s="77"/>
      <c r="BJ60" s="77"/>
      <c r="BK60" s="77"/>
      <c r="BM60" s="98"/>
      <c r="BN60" s="77"/>
      <c r="BO60" s="77"/>
      <c r="BP60" s="77"/>
    </row>
    <row r="61" spans="1:68" ht="14.4" hidden="1" x14ac:dyDescent="0.55000000000000004">
      <c r="A61" s="91"/>
      <c r="BD61" s="98"/>
      <c r="BE61" s="77"/>
      <c r="BF61" s="77"/>
      <c r="BG61" s="77"/>
      <c r="BH61" s="77"/>
      <c r="BI61" s="77"/>
      <c r="BJ61" s="77"/>
      <c r="BK61" s="77"/>
      <c r="BM61" s="98"/>
      <c r="BN61" s="77"/>
      <c r="BO61" s="77"/>
      <c r="BP61" s="77"/>
    </row>
    <row r="62" spans="1:68" ht="14.4" hidden="1" x14ac:dyDescent="0.55000000000000004">
      <c r="A62" s="91"/>
      <c r="BD62" s="98"/>
      <c r="BE62" s="77"/>
      <c r="BF62" s="77"/>
      <c r="BG62" s="77"/>
      <c r="BH62" s="77"/>
      <c r="BI62" s="77"/>
      <c r="BJ62" s="77"/>
      <c r="BK62" s="77"/>
      <c r="BM62" s="98"/>
      <c r="BN62" s="77"/>
      <c r="BO62" s="77"/>
      <c r="BP62" s="77"/>
    </row>
    <row r="63" spans="1:68" ht="14.4" hidden="1" x14ac:dyDescent="0.55000000000000004">
      <c r="A63" s="91"/>
      <c r="BM63" s="98"/>
      <c r="BN63" s="77"/>
      <c r="BO63" s="77"/>
      <c r="BP63" s="77"/>
    </row>
    <row r="64" spans="1:68" ht="14.4" hidden="1" x14ac:dyDescent="0.55000000000000004">
      <c r="A64" s="91"/>
      <c r="BM64" s="98"/>
      <c r="BN64" s="77"/>
      <c r="BO64" s="77"/>
      <c r="BP64" s="77"/>
    </row>
    <row r="65" spans="1:68" ht="14.4" hidden="1" x14ac:dyDescent="0.55000000000000004">
      <c r="A65" s="91"/>
      <c r="BM65" s="98"/>
      <c r="BN65" s="77"/>
      <c r="BO65" s="77"/>
      <c r="BP65" s="77"/>
    </row>
    <row r="66" spans="1:68" ht="14.4" hidden="1" x14ac:dyDescent="0.55000000000000004">
      <c r="A66" s="91"/>
      <c r="BM66" s="98"/>
      <c r="BN66" s="77"/>
      <c r="BO66" s="77"/>
      <c r="BP66" s="77"/>
    </row>
    <row r="67" spans="1:68" ht="14.4" hidden="1" x14ac:dyDescent="0.55000000000000004">
      <c r="A67" s="91"/>
      <c r="BM67" s="98"/>
      <c r="BN67" s="77"/>
      <c r="BO67" s="77"/>
      <c r="BP67" s="77"/>
    </row>
    <row r="68" spans="1:68" ht="14.4" hidden="1" x14ac:dyDescent="0.55000000000000004">
      <c r="A68" s="91"/>
      <c r="BM68" s="98"/>
      <c r="BN68" s="77"/>
      <c r="BO68" s="77"/>
      <c r="BP68" s="77"/>
    </row>
    <row r="69" spans="1:68" ht="14.4" hidden="1" x14ac:dyDescent="0.55000000000000004">
      <c r="A69" s="91"/>
      <c r="BM69" s="98"/>
      <c r="BN69" s="77"/>
      <c r="BO69" s="77"/>
      <c r="BP69" s="77"/>
    </row>
    <row r="70" spans="1:68" ht="14.4" hidden="1" x14ac:dyDescent="0.55000000000000004">
      <c r="A70" s="91"/>
      <c r="BM70" s="98"/>
      <c r="BN70" s="77"/>
      <c r="BO70" s="77"/>
      <c r="BP70" s="77"/>
    </row>
    <row r="71" spans="1:68" ht="14.4" hidden="1" x14ac:dyDescent="0.55000000000000004">
      <c r="A71" s="91"/>
      <c r="BM71" s="98"/>
      <c r="BN71" s="77"/>
      <c r="BO71" s="77"/>
      <c r="BP71" s="77"/>
    </row>
    <row r="72" spans="1:68" ht="14.4" hidden="1" x14ac:dyDescent="0.55000000000000004">
      <c r="A72" s="91"/>
      <c r="BM72" s="98"/>
      <c r="BN72" s="77"/>
      <c r="BO72" s="77"/>
      <c r="BP72" s="77"/>
    </row>
  </sheetData>
  <mergeCells count="7">
    <mergeCell ref="A49:XFD49"/>
    <mergeCell ref="A1:XFD1"/>
    <mergeCell ref="A2:XFD2"/>
    <mergeCell ref="AH48:AJ48"/>
    <mergeCell ref="A48:D48"/>
    <mergeCell ref="E48:AA48"/>
    <mergeCell ref="AB48:AG48"/>
  </mergeCells>
  <hyperlinks>
    <hyperlink ref="A2" location="'Table of Contents'!A1" display="Return to Table of Contents" xr:uid="{F58155C9-E69E-4EDE-AEA4-9DCE3AB3BC0E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9AFBC-F362-4076-962F-F146BA7101BC}">
  <dimension ref="A1:BS73"/>
  <sheetViews>
    <sheetView zoomScaleNormal="100" workbookViewId="0">
      <selection sqref="A1:XFD1"/>
    </sheetView>
  </sheetViews>
  <sheetFormatPr defaultColWidth="0" defaultRowHeight="12.9" zeroHeight="1" x14ac:dyDescent="0.5"/>
  <cols>
    <col min="1" max="1" width="18.5859375" bestFit="1" customWidth="1"/>
    <col min="2" max="2" width="32.76171875" bestFit="1" customWidth="1"/>
    <col min="3" max="3" width="8.1171875" bestFit="1" customWidth="1"/>
    <col min="4" max="4" width="43.8203125" bestFit="1" customWidth="1"/>
    <col min="5" max="5" width="60" bestFit="1" customWidth="1"/>
    <col min="6" max="6" width="8.76171875" bestFit="1" customWidth="1"/>
    <col min="7" max="7" width="7.76171875" bestFit="1" customWidth="1"/>
    <col min="8" max="8" width="8.29296875" bestFit="1" customWidth="1"/>
    <col min="9" max="13" width="8.76171875" bestFit="1" customWidth="1"/>
    <col min="14" max="67" width="9.1171875" hidden="1" customWidth="1"/>
    <col min="68" max="71" width="0" hidden="1" customWidth="1"/>
    <col min="72" max="16384" width="9.1171875" hidden="1"/>
  </cols>
  <sheetData>
    <row r="1" spans="1:13" s="116" customFormat="1" ht="13.8" x14ac:dyDescent="0.5">
      <c r="A1" s="116" t="s">
        <v>15</v>
      </c>
    </row>
    <row r="2" spans="1:13" s="112" customFormat="1" ht="14.1" x14ac:dyDescent="0.5">
      <c r="A2" s="112" t="s">
        <v>16</v>
      </c>
    </row>
    <row r="3" spans="1:13" ht="86.4" x14ac:dyDescent="0.5">
      <c r="A3" s="92" t="s">
        <v>386</v>
      </c>
      <c r="B3" s="92" t="s">
        <v>303</v>
      </c>
      <c r="C3" s="92" t="s">
        <v>304</v>
      </c>
      <c r="D3" s="92" t="s">
        <v>305</v>
      </c>
      <c r="E3" s="93" t="s">
        <v>306</v>
      </c>
      <c r="F3" s="92" t="s">
        <v>307</v>
      </c>
      <c r="G3" s="92" t="s">
        <v>309</v>
      </c>
      <c r="H3" s="92" t="s">
        <v>310</v>
      </c>
      <c r="I3" s="92" t="s">
        <v>311</v>
      </c>
      <c r="J3" s="92" t="s">
        <v>312</v>
      </c>
      <c r="K3" s="92" t="s">
        <v>313</v>
      </c>
      <c r="L3" s="92" t="s">
        <v>314</v>
      </c>
      <c r="M3" s="92" t="s">
        <v>315</v>
      </c>
    </row>
    <row r="4" spans="1:13" ht="14.4" x14ac:dyDescent="0.55000000000000004">
      <c r="A4" s="94" t="s">
        <v>385</v>
      </c>
      <c r="B4" s="94" t="s">
        <v>334</v>
      </c>
      <c r="C4" s="94" t="s">
        <v>335</v>
      </c>
      <c r="D4" t="s">
        <v>334</v>
      </c>
      <c r="E4" s="80">
        <v>1213.2557441439999</v>
      </c>
      <c r="F4" s="81">
        <v>1154.1929965530001</v>
      </c>
      <c r="G4" s="78">
        <v>-4.5461874613440582E-2</v>
      </c>
      <c r="H4" s="78">
        <v>8.521783309663758E-2</v>
      </c>
      <c r="I4" s="82">
        <v>17361.948766000001</v>
      </c>
      <c r="J4" s="82">
        <v>24774.053898499998</v>
      </c>
      <c r="K4" s="82">
        <v>34786.382010100002</v>
      </c>
      <c r="L4" s="82">
        <v>55865.632076900001</v>
      </c>
      <c r="M4" s="82">
        <v>93691.842708199998</v>
      </c>
    </row>
    <row r="5" spans="1:13" ht="15" customHeight="1" x14ac:dyDescent="0.55000000000000004">
      <c r="A5" s="94" t="s">
        <v>385</v>
      </c>
      <c r="B5" s="100" t="s">
        <v>336</v>
      </c>
      <c r="C5" t="s">
        <v>337</v>
      </c>
      <c r="D5" t="s">
        <v>388</v>
      </c>
      <c r="E5" s="80">
        <v>7.9509961110000003</v>
      </c>
      <c r="F5" s="81">
        <v>8.4392650079999996</v>
      </c>
      <c r="G5" s="84">
        <v>0.86277274275400773</v>
      </c>
      <c r="H5" s="84">
        <v>0.26033105878851565</v>
      </c>
      <c r="I5" s="85">
        <v>20803.154155200002</v>
      </c>
      <c r="J5" s="85">
        <v>25200.486003000002</v>
      </c>
      <c r="K5" s="85">
        <v>31809.019819100002</v>
      </c>
      <c r="L5" s="85">
        <v>37363.954821799998</v>
      </c>
      <c r="M5" s="85">
        <v>41550.917738600001</v>
      </c>
    </row>
    <row r="6" spans="1:13" ht="14.4" x14ac:dyDescent="0.55000000000000004">
      <c r="A6" s="94" t="s">
        <v>385</v>
      </c>
      <c r="B6" s="100" t="s">
        <v>336</v>
      </c>
      <c r="C6" t="s">
        <v>338</v>
      </c>
      <c r="D6" t="s">
        <v>389</v>
      </c>
      <c r="E6" s="80">
        <v>7.9045693889999997</v>
      </c>
      <c r="F6" s="81">
        <v>9.1759020160000002</v>
      </c>
      <c r="G6" s="84">
        <v>1.0278523718351498</v>
      </c>
      <c r="H6" s="84">
        <v>0.17730577708007272</v>
      </c>
      <c r="I6" s="85">
        <v>19139.3687326</v>
      </c>
      <c r="J6" s="85">
        <v>25370.2130459</v>
      </c>
      <c r="K6" s="85">
        <v>30086.017133199999</v>
      </c>
      <c r="L6" s="85">
        <v>35435.771343499997</v>
      </c>
      <c r="M6" s="85">
        <v>44133.868419799997</v>
      </c>
    </row>
    <row r="7" spans="1:13" ht="14.4" x14ac:dyDescent="0.55000000000000004">
      <c r="A7" s="94" t="s">
        <v>385</v>
      </c>
      <c r="B7" s="100" t="s">
        <v>336</v>
      </c>
      <c r="C7" t="s">
        <v>339</v>
      </c>
      <c r="D7" t="s">
        <v>390</v>
      </c>
      <c r="E7" s="80">
        <v>6.1306557809999997</v>
      </c>
      <c r="F7" s="81">
        <v>10.873810758999999</v>
      </c>
      <c r="G7" s="84">
        <v>-0.34136339321135306</v>
      </c>
      <c r="H7" s="84">
        <v>-1.66766104071371E-2</v>
      </c>
      <c r="I7" s="85">
        <v>34090.952582400001</v>
      </c>
      <c r="J7" s="85">
        <v>42058.085995000001</v>
      </c>
      <c r="K7" s="85">
        <v>49036.317783899998</v>
      </c>
      <c r="L7" s="85">
        <v>62149.690719999999</v>
      </c>
      <c r="M7" s="85">
        <v>79725.733951899994</v>
      </c>
    </row>
    <row r="8" spans="1:13" ht="14.4" x14ac:dyDescent="0.55000000000000004">
      <c r="A8" s="94" t="s">
        <v>385</v>
      </c>
      <c r="B8" s="100" t="s">
        <v>336</v>
      </c>
      <c r="C8" t="s">
        <v>340</v>
      </c>
      <c r="D8" t="s">
        <v>391</v>
      </c>
      <c r="E8" s="80">
        <v>2.1724948610000001</v>
      </c>
      <c r="F8" s="81">
        <v>2.206837229</v>
      </c>
      <c r="G8" s="84">
        <v>6.042263251774969</v>
      </c>
      <c r="H8" s="84">
        <v>0.64219766593961114</v>
      </c>
      <c r="I8" s="85">
        <v>24611.943328900001</v>
      </c>
      <c r="J8" s="85">
        <v>25952.3263811</v>
      </c>
      <c r="K8" s="85">
        <v>31607.3718806</v>
      </c>
      <c r="L8" s="85">
        <v>41584.277525199999</v>
      </c>
      <c r="M8" s="85">
        <v>54793.6065189</v>
      </c>
    </row>
    <row r="9" spans="1:13" ht="14.4" x14ac:dyDescent="0.55000000000000004">
      <c r="A9" s="94" t="s">
        <v>385</v>
      </c>
      <c r="B9" s="100" t="s">
        <v>336</v>
      </c>
      <c r="C9" t="s">
        <v>341</v>
      </c>
      <c r="D9" t="s">
        <v>392</v>
      </c>
      <c r="E9" s="80">
        <v>5.2656401199999996</v>
      </c>
      <c r="F9" s="81">
        <v>8.1738136380000004</v>
      </c>
      <c r="G9" s="84">
        <v>-0.38463372025631593</v>
      </c>
      <c r="H9" s="84">
        <v>-0.13363317905592062</v>
      </c>
      <c r="I9" s="85">
        <v>13863.8332078</v>
      </c>
      <c r="J9" s="85">
        <v>25272.2905431</v>
      </c>
      <c r="K9" s="85">
        <v>32275.4951645</v>
      </c>
      <c r="L9" s="85">
        <v>44996.564390200001</v>
      </c>
      <c r="M9" s="85">
        <v>77103.357248500004</v>
      </c>
    </row>
    <row r="10" spans="1:13" ht="14.4" x14ac:dyDescent="0.55000000000000004">
      <c r="A10" s="94" t="s">
        <v>385</v>
      </c>
      <c r="B10" s="100" t="s">
        <v>336</v>
      </c>
      <c r="C10" t="s">
        <v>342</v>
      </c>
      <c r="D10" t="s">
        <v>393</v>
      </c>
      <c r="E10" s="80">
        <v>2.6677621419999999</v>
      </c>
      <c r="F10" s="81">
        <v>5.9804491129999997</v>
      </c>
      <c r="G10" s="84">
        <v>-2.6457391705726037E-2</v>
      </c>
      <c r="H10" s="84">
        <v>-7.0818445927253157E-2</v>
      </c>
      <c r="I10" s="85">
        <v>29045.733649000002</v>
      </c>
      <c r="J10" s="85">
        <v>50180.120856499998</v>
      </c>
      <c r="K10" s="85">
        <v>63835.745189300003</v>
      </c>
      <c r="L10" s="85">
        <v>95585.703503500001</v>
      </c>
      <c r="M10" s="85">
        <v>140398.89533500001</v>
      </c>
    </row>
    <row r="11" spans="1:13" ht="14.4" x14ac:dyDescent="0.55000000000000004">
      <c r="A11" s="94" t="s">
        <v>385</v>
      </c>
      <c r="B11" s="100" t="s">
        <v>336</v>
      </c>
      <c r="C11" t="s">
        <v>343</v>
      </c>
      <c r="D11" t="s">
        <v>394</v>
      </c>
      <c r="E11" s="80">
        <v>4.3797525320000004</v>
      </c>
      <c r="F11" s="81">
        <v>5.4048019409999997</v>
      </c>
      <c r="G11" s="84">
        <v>1.3863750246420765</v>
      </c>
      <c r="H11" s="84">
        <v>0.20120244136204526</v>
      </c>
      <c r="I11" s="85">
        <v>39256.376027999999</v>
      </c>
      <c r="J11" s="85">
        <v>47562.050462599997</v>
      </c>
      <c r="K11" s="85">
        <v>65451.767972399997</v>
      </c>
      <c r="L11" s="85">
        <v>91289.874798399993</v>
      </c>
      <c r="M11" s="85">
        <v>116799.05063500001</v>
      </c>
    </row>
    <row r="12" spans="1:13" ht="14.4" x14ac:dyDescent="0.55000000000000004">
      <c r="A12" s="94" t="s">
        <v>385</v>
      </c>
      <c r="B12" s="100" t="s">
        <v>336</v>
      </c>
      <c r="C12" t="s">
        <v>344</v>
      </c>
      <c r="D12" t="s">
        <v>395</v>
      </c>
      <c r="E12" s="80">
        <v>2.5946592960000001</v>
      </c>
      <c r="F12" s="81">
        <v>3.24917452</v>
      </c>
      <c r="G12" s="84">
        <v>2.5484119583744604</v>
      </c>
      <c r="H12" s="84">
        <v>0.37534340154076246</v>
      </c>
      <c r="I12" s="85">
        <v>26912.0464164</v>
      </c>
      <c r="J12" s="85">
        <v>34114.277397600003</v>
      </c>
      <c r="K12" s="85">
        <v>46515.729065799998</v>
      </c>
      <c r="L12" s="85">
        <v>60441.297250600001</v>
      </c>
      <c r="M12" s="85">
        <v>74435.971039700002</v>
      </c>
    </row>
    <row r="13" spans="1:13" ht="14.4" x14ac:dyDescent="0.55000000000000004">
      <c r="A13" s="94" t="s">
        <v>385</v>
      </c>
      <c r="B13" s="100" t="s">
        <v>336</v>
      </c>
      <c r="C13" t="s">
        <v>345</v>
      </c>
      <c r="D13" t="s">
        <v>396</v>
      </c>
      <c r="E13" s="80">
        <v>2.2426165839999999</v>
      </c>
      <c r="F13" s="81">
        <v>3.9895912359999999</v>
      </c>
      <c r="G13" s="84">
        <v>-9.7769187125594792E-2</v>
      </c>
      <c r="H13" s="84">
        <v>-5.9778007955728137E-2</v>
      </c>
      <c r="I13" s="85">
        <v>37140.640265000002</v>
      </c>
      <c r="J13" s="85">
        <v>41916.203405</v>
      </c>
      <c r="K13" s="85">
        <v>47066.372105100003</v>
      </c>
      <c r="L13" s="85">
        <v>55540.861980599999</v>
      </c>
      <c r="M13" s="85">
        <v>63001.054290599997</v>
      </c>
    </row>
    <row r="14" spans="1:13" ht="14.4" x14ac:dyDescent="0.55000000000000004">
      <c r="A14" s="94" t="s">
        <v>385</v>
      </c>
      <c r="B14" s="100" t="s">
        <v>336</v>
      </c>
      <c r="C14" t="s">
        <v>346</v>
      </c>
      <c r="D14" t="s">
        <v>397</v>
      </c>
      <c r="E14" s="80">
        <v>18.546685833000002</v>
      </c>
      <c r="F14" s="81">
        <v>19.865719281000001</v>
      </c>
      <c r="G14" s="84">
        <v>12.031872532291068</v>
      </c>
      <c r="H14" s="84">
        <v>0.49963299321715515</v>
      </c>
      <c r="I14" s="85">
        <v>9002.09701107</v>
      </c>
      <c r="J14" s="85">
        <v>24540.408519000001</v>
      </c>
      <c r="K14" s="85">
        <v>42293.243383599998</v>
      </c>
      <c r="L14" s="85">
        <v>76500.364524499993</v>
      </c>
      <c r="M14" s="85">
        <v>143434.19827200001</v>
      </c>
    </row>
    <row r="15" spans="1:13" ht="14.4" x14ac:dyDescent="0.55000000000000004">
      <c r="A15" s="94" t="s">
        <v>385</v>
      </c>
      <c r="B15" s="100" t="s">
        <v>336</v>
      </c>
      <c r="C15" t="s">
        <v>347</v>
      </c>
      <c r="D15" t="s">
        <v>398</v>
      </c>
      <c r="E15" s="80">
        <v>5.4855872999999999E-2</v>
      </c>
      <c r="F15" s="81">
        <v>2.2109763000000001E-2</v>
      </c>
      <c r="G15" s="84">
        <v>5.0651157848718702</v>
      </c>
      <c r="H15" s="84">
        <v>0.35979802928302684</v>
      </c>
      <c r="I15" s="85">
        <v>25986.434866299998</v>
      </c>
      <c r="J15" s="85">
        <v>30634.11159</v>
      </c>
      <c r="K15" s="85">
        <v>35219.556718400003</v>
      </c>
      <c r="L15" s="85">
        <v>43044.379332099998</v>
      </c>
      <c r="M15" s="85">
        <v>103408.23260600001</v>
      </c>
    </row>
    <row r="16" spans="1:13" ht="14.4" x14ac:dyDescent="0.55000000000000004">
      <c r="A16" s="94" t="s">
        <v>385</v>
      </c>
      <c r="B16" s="100" t="s">
        <v>336</v>
      </c>
      <c r="C16" t="s">
        <v>348</v>
      </c>
      <c r="D16" t="s">
        <v>399</v>
      </c>
      <c r="E16" s="80">
        <v>0.93522593600000004</v>
      </c>
      <c r="F16" s="81">
        <v>0.865886296</v>
      </c>
      <c r="G16" s="84">
        <v>3.9905463253345759</v>
      </c>
      <c r="H16" s="84">
        <v>0.52364701314271511</v>
      </c>
      <c r="I16" s="85">
        <v>8813.5322622599997</v>
      </c>
      <c r="J16" s="85">
        <v>18132.6685583</v>
      </c>
      <c r="K16" s="85">
        <v>37591.126105199997</v>
      </c>
      <c r="L16" s="85">
        <v>61849.839711699999</v>
      </c>
      <c r="M16" s="85">
        <v>94356.249582999997</v>
      </c>
    </row>
    <row r="17" spans="1:13" ht="14.4" x14ac:dyDescent="0.55000000000000004">
      <c r="A17" s="94" t="s">
        <v>385</v>
      </c>
      <c r="B17" s="100" t="s">
        <v>336</v>
      </c>
      <c r="C17" t="s">
        <v>349</v>
      </c>
      <c r="D17" t="s">
        <v>400</v>
      </c>
      <c r="E17" s="80">
        <v>4.6944867190000004</v>
      </c>
      <c r="F17" s="81">
        <v>4.2661020980000002</v>
      </c>
      <c r="G17" s="84">
        <v>10.578878937884399</v>
      </c>
      <c r="H17" s="84">
        <v>0.51624920509227645</v>
      </c>
      <c r="I17" s="85">
        <v>38468.503255399999</v>
      </c>
      <c r="J17" s="85">
        <v>49856.144452300003</v>
      </c>
      <c r="K17" s="85">
        <v>56135.732303800003</v>
      </c>
      <c r="L17" s="85">
        <v>70357.971693600004</v>
      </c>
      <c r="M17" s="85">
        <v>85555.773747200001</v>
      </c>
    </row>
    <row r="18" spans="1:13" ht="14.4" x14ac:dyDescent="0.55000000000000004">
      <c r="A18" s="94" t="s">
        <v>385</v>
      </c>
      <c r="B18" s="100" t="s">
        <v>336</v>
      </c>
      <c r="C18" t="s">
        <v>350</v>
      </c>
      <c r="D18" t="s">
        <v>401</v>
      </c>
      <c r="E18" s="80">
        <v>0.25686489899999998</v>
      </c>
      <c r="F18" s="81">
        <v>0.21710278699999999</v>
      </c>
      <c r="G18" s="84">
        <v>1.7213785508076376</v>
      </c>
      <c r="H18" s="84">
        <v>0.44159118837019468</v>
      </c>
      <c r="I18" s="85">
        <v>13316.325446000001</v>
      </c>
      <c r="J18" s="85">
        <v>29152.109587899999</v>
      </c>
      <c r="K18" s="85">
        <v>42940.655435699999</v>
      </c>
      <c r="L18" s="85">
        <v>65885.751014099995</v>
      </c>
      <c r="M18" s="85">
        <v>113257.338061</v>
      </c>
    </row>
    <row r="19" spans="1:13" ht="14.4" x14ac:dyDescent="0.55000000000000004">
      <c r="A19" s="94" t="s">
        <v>385</v>
      </c>
      <c r="B19" s="100" t="s">
        <v>336</v>
      </c>
      <c r="C19" t="s">
        <v>351</v>
      </c>
      <c r="D19" t="s">
        <v>402</v>
      </c>
      <c r="E19" s="80">
        <v>4.4431770000000002E-2</v>
      </c>
      <c r="F19" s="81">
        <v>8.6686290000000006E-3</v>
      </c>
      <c r="G19" s="84">
        <v>1.348237272339591</v>
      </c>
      <c r="H19" s="84">
        <v>-0.22062922543936464</v>
      </c>
      <c r="I19" s="85">
        <v>25090.0532614</v>
      </c>
      <c r="J19" s="85">
        <v>28797.482296300001</v>
      </c>
      <c r="K19" s="85">
        <v>35886.634532700002</v>
      </c>
      <c r="L19" s="85">
        <v>44999.882088699997</v>
      </c>
      <c r="M19" s="85">
        <v>52611.216371399998</v>
      </c>
    </row>
    <row r="20" spans="1:13" ht="14.4" x14ac:dyDescent="0.55000000000000004">
      <c r="A20" s="94" t="s">
        <v>385</v>
      </c>
      <c r="B20" s="100" t="s">
        <v>336</v>
      </c>
      <c r="C20" t="s">
        <v>352</v>
      </c>
      <c r="D20" t="s">
        <v>403</v>
      </c>
      <c r="E20" s="80">
        <v>6.0411275E-2</v>
      </c>
      <c r="F20" s="81">
        <v>0.91110152499999997</v>
      </c>
      <c r="G20" s="84">
        <v>-0.6936207050622164</v>
      </c>
      <c r="H20" s="84">
        <v>0.17581002883981506</v>
      </c>
      <c r="I20" s="85">
        <v>39087.145821899998</v>
      </c>
      <c r="J20" s="85">
        <v>49303.330643300003</v>
      </c>
      <c r="K20" s="85">
        <v>54219.788013899997</v>
      </c>
      <c r="L20" s="85">
        <v>68996.606866400005</v>
      </c>
      <c r="M20" s="85">
        <v>72360.211823799997</v>
      </c>
    </row>
    <row r="21" spans="1:13" ht="14.4" x14ac:dyDescent="0.55000000000000004">
      <c r="A21" s="94" t="s">
        <v>385</v>
      </c>
      <c r="B21" s="100" t="s">
        <v>336</v>
      </c>
      <c r="C21" t="s">
        <v>353</v>
      </c>
      <c r="D21" t="s">
        <v>404</v>
      </c>
      <c r="E21" s="80">
        <v>3.4261881000000001E-2</v>
      </c>
      <c r="F21" s="81">
        <v>1.6004406999999998E-2</v>
      </c>
      <c r="G21" s="84">
        <v>-2.2070675918713496E-2</v>
      </c>
      <c r="H21" s="84">
        <v>6.3875097809136597E-2</v>
      </c>
      <c r="I21" s="85">
        <v>30695.1491928</v>
      </c>
      <c r="J21" s="85">
        <v>41114.014066700001</v>
      </c>
      <c r="K21" s="85">
        <v>56141.004828099998</v>
      </c>
      <c r="L21" s="85">
        <v>72327.224072099998</v>
      </c>
      <c r="M21" s="85">
        <v>135741.93535300001</v>
      </c>
    </row>
    <row r="22" spans="1:13" ht="14.4" x14ac:dyDescent="0.55000000000000004">
      <c r="A22" s="94" t="s">
        <v>385</v>
      </c>
      <c r="B22" s="100" t="s">
        <v>336</v>
      </c>
      <c r="C22" t="s">
        <v>354</v>
      </c>
      <c r="D22" t="s">
        <v>405</v>
      </c>
      <c r="E22" s="80">
        <v>0</v>
      </c>
      <c r="F22" s="81">
        <v>0</v>
      </c>
      <c r="G22" s="84">
        <v>-1</v>
      </c>
      <c r="H22" s="84" t="e">
        <v>#DIV/0!</v>
      </c>
      <c r="I22" s="85">
        <v>0</v>
      </c>
      <c r="J22" s="85">
        <v>0</v>
      </c>
      <c r="K22" s="85">
        <v>0</v>
      </c>
      <c r="L22" s="85">
        <v>0</v>
      </c>
      <c r="M22" s="85">
        <v>0</v>
      </c>
    </row>
    <row r="23" spans="1:13" ht="14.4" x14ac:dyDescent="0.55000000000000004">
      <c r="A23" s="94" t="s">
        <v>385</v>
      </c>
      <c r="B23" s="100" t="s">
        <v>355</v>
      </c>
      <c r="C23" t="s">
        <v>356</v>
      </c>
      <c r="D23" t="s">
        <v>406</v>
      </c>
      <c r="E23" s="80">
        <v>1.9978287720000001</v>
      </c>
      <c r="F23" s="81">
        <v>4.0476324999999997</v>
      </c>
      <c r="G23" s="84">
        <v>0.58413952911443179</v>
      </c>
      <c r="H23" s="84">
        <v>0.11056814832978087</v>
      </c>
      <c r="I23" s="85">
        <v>24692.640747900001</v>
      </c>
      <c r="J23" s="85">
        <v>35102.724626199997</v>
      </c>
      <c r="K23" s="85">
        <v>50510.184911999997</v>
      </c>
      <c r="L23" s="85">
        <v>67285.238364100005</v>
      </c>
      <c r="M23" s="85">
        <v>84951.190210800007</v>
      </c>
    </row>
    <row r="24" spans="1:13" ht="14.4" x14ac:dyDescent="0.55000000000000004">
      <c r="A24" s="94" t="s">
        <v>385</v>
      </c>
      <c r="B24" s="100" t="s">
        <v>355</v>
      </c>
      <c r="C24" t="s">
        <v>357</v>
      </c>
      <c r="D24" t="s">
        <v>407</v>
      </c>
      <c r="E24" s="80">
        <v>3.5781369569999999</v>
      </c>
      <c r="F24" s="81">
        <v>4.1520847610000002</v>
      </c>
      <c r="G24" s="84">
        <v>0.87260898959120092</v>
      </c>
      <c r="H24" s="84">
        <v>0.29926222692654753</v>
      </c>
      <c r="I24" s="85">
        <v>15716.1789486</v>
      </c>
      <c r="J24" s="85">
        <v>32636.402066499999</v>
      </c>
      <c r="K24" s="85">
        <v>46601.149854800002</v>
      </c>
      <c r="L24" s="85">
        <v>61422.557674299998</v>
      </c>
      <c r="M24" s="85">
        <v>88528.096995999993</v>
      </c>
    </row>
    <row r="25" spans="1:13" ht="14.4" x14ac:dyDescent="0.55000000000000004">
      <c r="A25" s="94" t="s">
        <v>385</v>
      </c>
      <c r="B25" s="100" t="s">
        <v>355</v>
      </c>
      <c r="C25" t="s">
        <v>358</v>
      </c>
      <c r="D25" t="s">
        <v>408</v>
      </c>
      <c r="E25" s="80">
        <v>1.5786499869999999</v>
      </c>
      <c r="F25" s="81">
        <v>1.948115426</v>
      </c>
      <c r="G25" s="84">
        <v>3.7677555246075012</v>
      </c>
      <c r="H25" s="84">
        <v>7.107677757830945E-2</v>
      </c>
      <c r="I25" s="85">
        <v>33708.932276899999</v>
      </c>
      <c r="J25" s="85">
        <v>40367.903792500001</v>
      </c>
      <c r="K25" s="85">
        <v>60660.291009</v>
      </c>
      <c r="L25" s="85">
        <v>90163.030958899995</v>
      </c>
      <c r="M25" s="85">
        <v>92740.099464500003</v>
      </c>
    </row>
    <row r="26" spans="1:13" ht="14.4" x14ac:dyDescent="0.55000000000000004">
      <c r="A26" s="94" t="s">
        <v>385</v>
      </c>
      <c r="B26" s="100" t="s">
        <v>355</v>
      </c>
      <c r="C26" t="s">
        <v>359</v>
      </c>
      <c r="D26" t="s">
        <v>409</v>
      </c>
      <c r="E26" s="80">
        <v>0.85487208800000003</v>
      </c>
      <c r="F26" s="81">
        <v>0.650509436</v>
      </c>
      <c r="G26" s="84">
        <v>-9.566182089439236E-2</v>
      </c>
      <c r="H26" s="84">
        <v>9.0731993813792544E-2</v>
      </c>
      <c r="I26" s="85">
        <v>26761.439095400001</v>
      </c>
      <c r="J26" s="85">
        <v>30628.144654</v>
      </c>
      <c r="K26" s="85">
        <v>40293.083188600001</v>
      </c>
      <c r="L26" s="85">
        <v>49312.441196899999</v>
      </c>
      <c r="M26" s="85">
        <v>56597.850171799997</v>
      </c>
    </row>
    <row r="27" spans="1:13" ht="14.4" x14ac:dyDescent="0.55000000000000004">
      <c r="A27" s="94" t="s">
        <v>385</v>
      </c>
      <c r="B27" s="100" t="s">
        <v>355</v>
      </c>
      <c r="C27" t="s">
        <v>360</v>
      </c>
      <c r="D27" t="s">
        <v>410</v>
      </c>
      <c r="E27" s="80">
        <v>0.100381501</v>
      </c>
      <c r="F27" s="81">
        <v>6.6833446000000005E-2</v>
      </c>
      <c r="G27" s="84">
        <v>0.43012738984810789</v>
      </c>
      <c r="H27" s="84">
        <v>0.19593523511866992</v>
      </c>
      <c r="I27" s="85">
        <v>26271.291389000002</v>
      </c>
      <c r="J27" s="85">
        <v>39954.206268499998</v>
      </c>
      <c r="K27" s="85">
        <v>51560.765082600003</v>
      </c>
      <c r="L27" s="85">
        <v>73021.755304599996</v>
      </c>
      <c r="M27" s="85">
        <v>109176.75973600001</v>
      </c>
    </row>
    <row r="28" spans="1:13" ht="14.4" x14ac:dyDescent="0.55000000000000004">
      <c r="A28" s="94" t="s">
        <v>385</v>
      </c>
      <c r="B28" s="100" t="s">
        <v>355</v>
      </c>
      <c r="C28" t="s">
        <v>361</v>
      </c>
      <c r="D28" t="s">
        <v>411</v>
      </c>
      <c r="E28" s="80">
        <v>0.57406174899999995</v>
      </c>
      <c r="F28" s="81">
        <v>1.6317939530000001</v>
      </c>
      <c r="G28" s="84">
        <v>1.8747000217652474</v>
      </c>
      <c r="H28" s="84">
        <v>-2.4086363573405417E-3</v>
      </c>
      <c r="I28" s="85">
        <v>31994.296671299999</v>
      </c>
      <c r="J28" s="85">
        <v>41160.142721900003</v>
      </c>
      <c r="K28" s="85">
        <v>58070.119774400002</v>
      </c>
      <c r="L28" s="85">
        <v>85884.7640101</v>
      </c>
      <c r="M28" s="85">
        <v>109339.66671600001</v>
      </c>
    </row>
    <row r="29" spans="1:13" ht="14.4" x14ac:dyDescent="0.55000000000000004">
      <c r="A29" s="94" t="s">
        <v>385</v>
      </c>
      <c r="B29" s="100" t="s">
        <v>355</v>
      </c>
      <c r="C29" t="s">
        <v>362</v>
      </c>
      <c r="D29" t="s">
        <v>412</v>
      </c>
      <c r="E29" s="80">
        <v>0.34027650100000001</v>
      </c>
      <c r="F29" s="81">
        <v>0.59280331900000005</v>
      </c>
      <c r="G29" s="84">
        <v>0.94193735364839404</v>
      </c>
      <c r="H29" s="84">
        <v>0.26538471429738841</v>
      </c>
      <c r="I29" s="85">
        <v>25266.614902500001</v>
      </c>
      <c r="J29" s="85">
        <v>30142.539827000001</v>
      </c>
      <c r="K29" s="85">
        <v>46338.442984699999</v>
      </c>
      <c r="L29" s="85">
        <v>63413.0645706</v>
      </c>
      <c r="M29" s="85">
        <v>94471.738766800001</v>
      </c>
    </row>
    <row r="30" spans="1:13" ht="14.4" x14ac:dyDescent="0.55000000000000004">
      <c r="A30" s="94" t="s">
        <v>385</v>
      </c>
      <c r="B30" s="100" t="s">
        <v>355</v>
      </c>
      <c r="C30" t="s">
        <v>363</v>
      </c>
      <c r="D30" t="s">
        <v>413</v>
      </c>
      <c r="E30" s="80">
        <v>0.17044351299999999</v>
      </c>
      <c r="F30" s="81">
        <v>6.6275911000000007E-2</v>
      </c>
      <c r="G30" s="84">
        <v>42.220360975384637</v>
      </c>
      <c r="H30" s="84">
        <v>0.52468837579051775</v>
      </c>
      <c r="I30" s="85">
        <v>30534.871289300001</v>
      </c>
      <c r="J30" s="85">
        <v>42877.136984800003</v>
      </c>
      <c r="K30" s="85">
        <v>57190.855358300003</v>
      </c>
      <c r="L30" s="85">
        <v>77378.480542499994</v>
      </c>
      <c r="M30" s="85">
        <v>97933.043080899995</v>
      </c>
    </row>
    <row r="31" spans="1:13" ht="14.4" x14ac:dyDescent="0.55000000000000004">
      <c r="A31" s="94" t="s">
        <v>385</v>
      </c>
      <c r="B31" s="100" t="s">
        <v>355</v>
      </c>
      <c r="C31" t="s">
        <v>364</v>
      </c>
      <c r="D31" t="s">
        <v>414</v>
      </c>
      <c r="E31" s="80">
        <v>5.3136396000000002E-2</v>
      </c>
      <c r="F31" s="81">
        <v>4.5136104000000003E-2</v>
      </c>
      <c r="G31" s="84">
        <v>17.099904350811794</v>
      </c>
      <c r="H31" s="84">
        <v>0.44027383791704638</v>
      </c>
      <c r="I31" s="85">
        <v>16294.100587700001</v>
      </c>
      <c r="J31" s="85">
        <v>30690.2447307</v>
      </c>
      <c r="K31" s="85">
        <v>49382.628813700001</v>
      </c>
      <c r="L31" s="85">
        <v>81943.837994700007</v>
      </c>
      <c r="M31" s="85">
        <v>172971.70973999999</v>
      </c>
    </row>
    <row r="32" spans="1:13" ht="14.4" x14ac:dyDescent="0.55000000000000004">
      <c r="A32" s="94" t="s">
        <v>385</v>
      </c>
      <c r="B32" s="100" t="s">
        <v>355</v>
      </c>
      <c r="C32" t="s">
        <v>365</v>
      </c>
      <c r="D32" t="s">
        <v>415</v>
      </c>
      <c r="E32" s="80">
        <v>0.21308410799999999</v>
      </c>
      <c r="F32" s="81">
        <v>0.20258066</v>
      </c>
      <c r="G32" s="84">
        <v>2.0957765518886196</v>
      </c>
      <c r="H32" s="84">
        <v>0.44868807860603105</v>
      </c>
      <c r="I32" s="85">
        <v>9045.56076527</v>
      </c>
      <c r="J32" s="85">
        <v>18447.246582</v>
      </c>
      <c r="K32" s="85">
        <v>37321.477082799996</v>
      </c>
      <c r="L32" s="85">
        <v>60105.800761500002</v>
      </c>
      <c r="M32" s="85">
        <v>97349.993489400003</v>
      </c>
    </row>
    <row r="33" spans="1:13" ht="14.4" x14ac:dyDescent="0.55000000000000004">
      <c r="A33" s="94" t="s">
        <v>385</v>
      </c>
      <c r="B33" s="100" t="s">
        <v>366</v>
      </c>
      <c r="C33" t="s">
        <v>367</v>
      </c>
      <c r="D33" t="s">
        <v>416</v>
      </c>
      <c r="E33" s="80">
        <v>1.9569675529999999</v>
      </c>
      <c r="F33" s="81">
        <v>2.4580105040000002</v>
      </c>
      <c r="G33" s="84">
        <v>3.5424125605263006</v>
      </c>
      <c r="H33" s="84">
        <v>0.22617563348021449</v>
      </c>
      <c r="I33" s="85">
        <v>58465.562274800002</v>
      </c>
      <c r="J33" s="85">
        <v>84777.859410999998</v>
      </c>
      <c r="K33" s="85">
        <v>110643.766283</v>
      </c>
      <c r="L33" s="85">
        <v>136135.432332</v>
      </c>
      <c r="M33" s="85">
        <v>151114.207887</v>
      </c>
    </row>
    <row r="34" spans="1:13" ht="14.4" x14ac:dyDescent="0.55000000000000004">
      <c r="A34" s="94" t="s">
        <v>385</v>
      </c>
      <c r="B34" s="100" t="s">
        <v>366</v>
      </c>
      <c r="C34" t="s">
        <v>368</v>
      </c>
      <c r="D34" t="s">
        <v>417</v>
      </c>
      <c r="E34" s="80">
        <v>3.6366520580000001</v>
      </c>
      <c r="F34" s="81">
        <v>4.4894256070000003</v>
      </c>
      <c r="G34" s="84">
        <v>0.838552777290273</v>
      </c>
      <c r="H34" s="84">
        <v>0.17027558400529288</v>
      </c>
      <c r="I34" s="85">
        <v>30411.545078200001</v>
      </c>
      <c r="J34" s="85">
        <v>41013.683559899997</v>
      </c>
      <c r="K34" s="85">
        <v>58417.348884999999</v>
      </c>
      <c r="L34" s="85">
        <v>85128.363354200003</v>
      </c>
      <c r="M34" s="85">
        <v>115832.365496</v>
      </c>
    </row>
    <row r="35" spans="1:13" ht="14.4" x14ac:dyDescent="0.55000000000000004">
      <c r="A35" s="94" t="s">
        <v>385</v>
      </c>
      <c r="B35" s="100" t="s">
        <v>366</v>
      </c>
      <c r="C35" t="s">
        <v>369</v>
      </c>
      <c r="D35" t="s">
        <v>418</v>
      </c>
      <c r="E35" s="80">
        <v>4.6049949659999996</v>
      </c>
      <c r="F35" s="81">
        <v>7.9943695699999999</v>
      </c>
      <c r="G35" s="84">
        <v>0.69233069593112129</v>
      </c>
      <c r="H35" s="84">
        <v>0.11499529291776434</v>
      </c>
      <c r="I35" s="85">
        <v>28965.024665000001</v>
      </c>
      <c r="J35" s="85">
        <v>46078.529460500002</v>
      </c>
      <c r="K35" s="85">
        <v>69646.841897599996</v>
      </c>
      <c r="L35" s="85">
        <v>88692.418360199998</v>
      </c>
      <c r="M35" s="85">
        <v>116956.258994</v>
      </c>
    </row>
    <row r="36" spans="1:13" ht="14.4" x14ac:dyDescent="0.55000000000000004">
      <c r="A36" s="94" t="s">
        <v>385</v>
      </c>
      <c r="B36" s="100" t="s">
        <v>366</v>
      </c>
      <c r="C36" t="s">
        <v>370</v>
      </c>
      <c r="D36" t="s">
        <v>419</v>
      </c>
      <c r="E36" s="80">
        <v>2.5651474090000002</v>
      </c>
      <c r="F36" s="81">
        <v>3.4195613900000001</v>
      </c>
      <c r="G36" s="84">
        <v>2.1289747088176356</v>
      </c>
      <c r="H36" s="84">
        <v>0.11382172890945923</v>
      </c>
      <c r="I36" s="85">
        <v>41455.592427199997</v>
      </c>
      <c r="J36" s="85">
        <v>56836.256728300003</v>
      </c>
      <c r="K36" s="85">
        <v>77567.078570700003</v>
      </c>
      <c r="L36" s="85">
        <v>109756.774689</v>
      </c>
      <c r="M36" s="85">
        <v>136565.99808399999</v>
      </c>
    </row>
    <row r="37" spans="1:13" ht="14.4" x14ac:dyDescent="0.55000000000000004">
      <c r="A37" s="94" t="s">
        <v>385</v>
      </c>
      <c r="B37" s="100" t="s">
        <v>366</v>
      </c>
      <c r="C37" s="88" t="s">
        <v>371</v>
      </c>
      <c r="D37" t="s">
        <v>420</v>
      </c>
      <c r="E37" s="80">
        <v>2.7888913839999998</v>
      </c>
      <c r="F37" s="81">
        <v>3.7763389570000001</v>
      </c>
      <c r="G37" s="84">
        <v>0.21696591912087052</v>
      </c>
      <c r="H37" s="84">
        <v>-9.8961884849080237E-2</v>
      </c>
      <c r="I37" s="85">
        <v>16094.569068999999</v>
      </c>
      <c r="J37" s="85">
        <v>33135.532791199999</v>
      </c>
      <c r="K37" s="85">
        <v>58030.3117336</v>
      </c>
      <c r="L37" s="85">
        <v>96221.214005000002</v>
      </c>
      <c r="M37" s="85">
        <v>172204.60653799999</v>
      </c>
    </row>
    <row r="38" spans="1:13" ht="14.4" x14ac:dyDescent="0.55000000000000004">
      <c r="A38" s="94" t="s">
        <v>385</v>
      </c>
      <c r="B38" s="100" t="s">
        <v>366</v>
      </c>
      <c r="C38" t="s">
        <v>372</v>
      </c>
      <c r="D38" t="s">
        <v>421</v>
      </c>
      <c r="E38" s="80">
        <v>2.265373919</v>
      </c>
      <c r="F38" s="81">
        <v>2.6274296659999998</v>
      </c>
      <c r="G38" s="84">
        <v>2.3623507698850759</v>
      </c>
      <c r="H38" s="84">
        <v>0.15145996566935854</v>
      </c>
      <c r="I38" s="85">
        <v>56544.536742900003</v>
      </c>
      <c r="J38" s="85">
        <v>62735.534040500002</v>
      </c>
      <c r="K38" s="85">
        <v>75560.1788351</v>
      </c>
      <c r="L38" s="85">
        <v>120638.752162</v>
      </c>
      <c r="M38" s="85">
        <v>168746.15684899999</v>
      </c>
    </row>
    <row r="39" spans="1:13" ht="14.4" x14ac:dyDescent="0.55000000000000004">
      <c r="A39" s="94" t="s">
        <v>385</v>
      </c>
      <c r="B39" s="100" t="s">
        <v>366</v>
      </c>
      <c r="C39" t="s">
        <v>373</v>
      </c>
      <c r="D39" t="s">
        <v>422</v>
      </c>
      <c r="E39" s="80">
        <v>1.150544392</v>
      </c>
      <c r="F39" s="81">
        <v>1.036235534</v>
      </c>
      <c r="G39" s="84">
        <v>1.1954756768493875</v>
      </c>
      <c r="H39" s="84">
        <v>7.4969177721219041E-2</v>
      </c>
      <c r="I39" s="85">
        <v>41983.444597499998</v>
      </c>
      <c r="J39" s="85">
        <v>54764.761477599997</v>
      </c>
      <c r="K39" s="85">
        <v>67517.856804099996</v>
      </c>
      <c r="L39" s="85">
        <v>80606.313470199995</v>
      </c>
      <c r="M39" s="85">
        <v>104787.359212</v>
      </c>
    </row>
    <row r="40" spans="1:13" ht="14.4" x14ac:dyDescent="0.55000000000000004">
      <c r="A40" s="94" t="s">
        <v>385</v>
      </c>
      <c r="B40" s="100" t="s">
        <v>366</v>
      </c>
      <c r="C40" t="s">
        <v>374</v>
      </c>
      <c r="D40" t="s">
        <v>423</v>
      </c>
      <c r="E40" s="80">
        <v>0.16293053800000001</v>
      </c>
      <c r="F40" s="81">
        <v>0.62191000500000004</v>
      </c>
      <c r="G40" s="84">
        <v>-0.46482245569049707</v>
      </c>
      <c r="H40" s="84">
        <v>6.9152904902333237E-2</v>
      </c>
      <c r="I40" s="85">
        <v>30314.1839631</v>
      </c>
      <c r="J40" s="85">
        <v>46920.828839900001</v>
      </c>
      <c r="K40" s="85">
        <v>63488.227891199997</v>
      </c>
      <c r="L40" s="85">
        <v>86049.319376200001</v>
      </c>
      <c r="M40" s="85">
        <v>114432.86897900001</v>
      </c>
    </row>
    <row r="41" spans="1:13" ht="14.4" x14ac:dyDescent="0.55000000000000004">
      <c r="A41" s="94" t="s">
        <v>385</v>
      </c>
      <c r="B41" s="100" t="s">
        <v>366</v>
      </c>
      <c r="C41" t="s">
        <v>375</v>
      </c>
      <c r="D41" t="s">
        <v>424</v>
      </c>
      <c r="E41" s="80">
        <v>0.167246848</v>
      </c>
      <c r="F41" s="81">
        <v>1.367376E-3</v>
      </c>
      <c r="G41" s="84">
        <v>1.2613681660994256</v>
      </c>
      <c r="H41" s="84">
        <v>0.40136576445374916</v>
      </c>
      <c r="I41" s="85">
        <v>66475.208444300006</v>
      </c>
      <c r="J41" s="85">
        <v>82477.819964599999</v>
      </c>
      <c r="K41" s="85">
        <v>107895.444171</v>
      </c>
      <c r="L41" s="85">
        <v>149238.505316</v>
      </c>
      <c r="M41" s="85">
        <v>197806.59991600001</v>
      </c>
    </row>
    <row r="42" spans="1:13" ht="14.4" x14ac:dyDescent="0.55000000000000004">
      <c r="A42" s="94" t="s">
        <v>385</v>
      </c>
      <c r="B42" s="100" t="s">
        <v>366</v>
      </c>
      <c r="C42" t="s">
        <v>376</v>
      </c>
      <c r="D42" t="s">
        <v>425</v>
      </c>
      <c r="E42" s="80">
        <v>0.95798862399999996</v>
      </c>
      <c r="F42" s="81">
        <v>1.3077190990000001</v>
      </c>
      <c r="G42" s="84">
        <v>10.240043206863707</v>
      </c>
      <c r="H42" s="84">
        <v>0.42626322773536413</v>
      </c>
      <c r="I42" s="85">
        <v>52771.603768100002</v>
      </c>
      <c r="J42" s="85">
        <v>71291.780764800002</v>
      </c>
      <c r="K42" s="85">
        <v>92608.495045599993</v>
      </c>
      <c r="L42" s="85">
        <v>124632.450853</v>
      </c>
      <c r="M42" s="85">
        <v>161190.77095899999</v>
      </c>
    </row>
    <row r="43" spans="1:13" ht="14.4" x14ac:dyDescent="0.55000000000000004">
      <c r="A43" s="94" t="s">
        <v>385</v>
      </c>
      <c r="B43" s="100" t="s">
        <v>366</v>
      </c>
      <c r="C43" t="s">
        <v>377</v>
      </c>
      <c r="D43" t="s">
        <v>426</v>
      </c>
      <c r="E43" s="80">
        <v>0.27469209999999999</v>
      </c>
      <c r="F43" s="81">
        <v>6.4416780000000002E-3</v>
      </c>
      <c r="G43" s="84">
        <v>1.5433288482301755</v>
      </c>
      <c r="H43" s="84">
        <v>0.15620427016284774</v>
      </c>
      <c r="I43" s="85">
        <v>72815.080757500007</v>
      </c>
      <c r="J43" s="85">
        <v>93319.293997899993</v>
      </c>
      <c r="K43" s="85">
        <v>118504.88722800001</v>
      </c>
      <c r="L43" s="85">
        <v>145056.736634</v>
      </c>
      <c r="M43" s="85">
        <v>164279.398563</v>
      </c>
    </row>
    <row r="44" spans="1:13" ht="14.4" x14ac:dyDescent="0.55000000000000004">
      <c r="A44" s="94" t="s">
        <v>385</v>
      </c>
      <c r="B44" s="100" t="s">
        <v>366</v>
      </c>
      <c r="C44" t="s">
        <v>378</v>
      </c>
      <c r="D44" t="s">
        <v>427</v>
      </c>
      <c r="E44" s="80">
        <v>0.826594932</v>
      </c>
      <c r="F44" s="81">
        <v>1.466312037</v>
      </c>
      <c r="G44" s="84">
        <v>0.26805193604398941</v>
      </c>
      <c r="H44" s="84">
        <v>8.8065792786641506E-2</v>
      </c>
      <c r="I44" s="85">
        <v>45428.8295574</v>
      </c>
      <c r="J44" s="85">
        <v>58719.423261600001</v>
      </c>
      <c r="K44" s="85">
        <v>75546.324267799995</v>
      </c>
      <c r="L44" s="85">
        <v>95602.557666799999</v>
      </c>
      <c r="M44" s="85">
        <v>119064.925917</v>
      </c>
    </row>
    <row r="45" spans="1:13" ht="14.4" x14ac:dyDescent="0.55000000000000004">
      <c r="A45" s="94" t="s">
        <v>385</v>
      </c>
      <c r="B45" s="100" t="s">
        <v>366</v>
      </c>
      <c r="C45" t="s">
        <v>379</v>
      </c>
      <c r="D45" t="s">
        <v>428</v>
      </c>
      <c r="E45" s="80">
        <v>0.37153262199999998</v>
      </c>
      <c r="F45" s="81">
        <v>0.86942905299999995</v>
      </c>
      <c r="G45" s="84">
        <v>0.17391698288813134</v>
      </c>
      <c r="H45" s="84">
        <v>7.1309256391488635E-2</v>
      </c>
      <c r="I45" s="85">
        <v>60135.420482399997</v>
      </c>
      <c r="J45" s="85">
        <v>83678.919199900003</v>
      </c>
      <c r="K45" s="85">
        <v>108214.57500700001</v>
      </c>
      <c r="L45" s="85">
        <v>118115.057122</v>
      </c>
      <c r="M45" s="85">
        <v>158501.70431599999</v>
      </c>
    </row>
    <row r="46" spans="1:13" ht="14.4" x14ac:dyDescent="0.55000000000000004">
      <c r="A46" s="94" t="s">
        <v>385</v>
      </c>
      <c r="B46" s="100" t="s">
        <v>366</v>
      </c>
      <c r="C46" s="88" t="s">
        <v>380</v>
      </c>
      <c r="D46" t="s">
        <v>429</v>
      </c>
      <c r="E46" s="80">
        <v>0.11757830700000001</v>
      </c>
      <c r="F46" s="81">
        <v>5.6792520999999999E-2</v>
      </c>
      <c r="G46" s="84">
        <v>-0.17719203522738078</v>
      </c>
      <c r="H46" s="84">
        <v>-2.3534706959167328E-2</v>
      </c>
      <c r="I46" s="85">
        <v>8593.4405641199992</v>
      </c>
      <c r="J46" s="85">
        <v>20040.0808038</v>
      </c>
      <c r="K46" s="85">
        <v>41179.178749600003</v>
      </c>
      <c r="L46" s="85">
        <v>81286.273158700002</v>
      </c>
      <c r="M46" s="85">
        <v>96023.088436399994</v>
      </c>
    </row>
    <row r="47" spans="1:13" ht="14.4" x14ac:dyDescent="0.55000000000000004">
      <c r="A47" s="94" t="s">
        <v>385</v>
      </c>
      <c r="B47" s="100" t="s">
        <v>366</v>
      </c>
      <c r="C47" t="s">
        <v>381</v>
      </c>
      <c r="D47" t="s">
        <v>430</v>
      </c>
      <c r="E47" s="80">
        <v>7.7973161999999999E-2</v>
      </c>
      <c r="F47" s="81">
        <v>1.0931929999999999E-3</v>
      </c>
      <c r="G47" s="84">
        <v>0.35801324640566479</v>
      </c>
      <c r="H47" s="84">
        <v>-0.10236624750449393</v>
      </c>
      <c r="I47" s="85">
        <v>41931.869311000002</v>
      </c>
      <c r="J47" s="85">
        <v>50512.513932399997</v>
      </c>
      <c r="K47" s="85">
        <v>54380.484998899999</v>
      </c>
      <c r="L47" s="85">
        <v>90781.700555999996</v>
      </c>
      <c r="M47" s="85">
        <v>134753.146645</v>
      </c>
    </row>
    <row r="48" spans="1:13" s="130" customFormat="1" x14ac:dyDescent="0.5">
      <c r="A48" s="129" t="s">
        <v>382</v>
      </c>
      <c r="B48" s="129"/>
      <c r="C48" s="129"/>
      <c r="D48" s="129"/>
      <c r="E48" s="129"/>
      <c r="F48" s="129"/>
      <c r="G48" s="129"/>
      <c r="H48" s="129"/>
      <c r="I48" s="129"/>
      <c r="J48" s="129"/>
      <c r="K48" s="129"/>
      <c r="L48" s="129"/>
      <c r="M48" s="129"/>
    </row>
    <row r="49" spans="1:68" s="131" customFormat="1" ht="14.4" x14ac:dyDescent="0.55000000000000004">
      <c r="A49" s="131" t="s">
        <v>437</v>
      </c>
    </row>
    <row r="50" spans="1:68" hidden="1" x14ac:dyDescent="0.5">
      <c r="A50" s="83"/>
    </row>
    <row r="51" spans="1:68" hidden="1" x14ac:dyDescent="0.5">
      <c r="A51" s="83"/>
    </row>
    <row r="52" spans="1:68" hidden="1" x14ac:dyDescent="0.5">
      <c r="A52" s="83"/>
    </row>
    <row r="53" spans="1:68" hidden="1" x14ac:dyDescent="0.5">
      <c r="A53" s="83"/>
    </row>
    <row r="54" spans="1:68" hidden="1" x14ac:dyDescent="0.5">
      <c r="A54" s="83"/>
    </row>
    <row r="55" spans="1:68" hidden="1" x14ac:dyDescent="0.5">
      <c r="A55" s="83"/>
    </row>
    <row r="56" spans="1:68" hidden="1" x14ac:dyDescent="0.5">
      <c r="A56" s="83"/>
    </row>
    <row r="58" spans="1:68" ht="15" hidden="1" customHeight="1" x14ac:dyDescent="0.5">
      <c r="A58" s="77"/>
    </row>
    <row r="59" spans="1:68" ht="14.4" hidden="1" x14ac:dyDescent="0.55000000000000004">
      <c r="A59" s="91"/>
      <c r="BD59" s="98"/>
      <c r="BE59" s="77"/>
      <c r="BF59" s="77"/>
      <c r="BG59" s="77"/>
      <c r="BH59" s="77"/>
      <c r="BI59" s="77"/>
      <c r="BJ59" s="77"/>
      <c r="BK59" s="77"/>
      <c r="BM59" s="98"/>
      <c r="BN59" s="77"/>
      <c r="BO59" s="77"/>
      <c r="BP59" s="77"/>
    </row>
    <row r="60" spans="1:68" ht="14.4" hidden="1" x14ac:dyDescent="0.55000000000000004">
      <c r="A60" s="91"/>
      <c r="BD60" s="98"/>
      <c r="BE60" s="77"/>
      <c r="BF60" s="77"/>
      <c r="BG60" s="77"/>
      <c r="BH60" s="77"/>
      <c r="BI60" s="77"/>
      <c r="BJ60" s="77"/>
      <c r="BK60" s="77"/>
      <c r="BM60" s="98"/>
      <c r="BN60" s="77"/>
      <c r="BO60" s="77"/>
      <c r="BP60" s="77"/>
    </row>
    <row r="61" spans="1:68" ht="14.4" hidden="1" x14ac:dyDescent="0.55000000000000004">
      <c r="A61" s="91"/>
      <c r="BD61" s="98"/>
      <c r="BE61" s="77"/>
      <c r="BF61" s="77"/>
      <c r="BG61" s="77"/>
      <c r="BH61" s="77"/>
      <c r="BI61" s="77"/>
      <c r="BJ61" s="77"/>
      <c r="BK61" s="77"/>
      <c r="BM61" s="98"/>
      <c r="BN61" s="77"/>
      <c r="BO61" s="77"/>
      <c r="BP61" s="77"/>
    </row>
    <row r="62" spans="1:68" ht="14.4" hidden="1" x14ac:dyDescent="0.55000000000000004">
      <c r="A62" s="91"/>
      <c r="BD62" s="98"/>
      <c r="BE62" s="77"/>
      <c r="BF62" s="77"/>
      <c r="BG62" s="77"/>
      <c r="BH62" s="77"/>
      <c r="BI62" s="77"/>
      <c r="BJ62" s="77"/>
      <c r="BK62" s="77"/>
      <c r="BM62" s="98"/>
      <c r="BN62" s="77"/>
      <c r="BO62" s="77"/>
      <c r="BP62" s="77"/>
    </row>
    <row r="63" spans="1:68" ht="14.4" hidden="1" x14ac:dyDescent="0.55000000000000004">
      <c r="A63" s="91"/>
      <c r="BD63" s="98"/>
      <c r="BE63" s="77"/>
      <c r="BF63" s="77"/>
      <c r="BG63" s="77"/>
      <c r="BH63" s="77"/>
      <c r="BI63" s="77"/>
      <c r="BJ63" s="77"/>
      <c r="BK63" s="77"/>
      <c r="BM63" s="98"/>
      <c r="BN63" s="77"/>
      <c r="BO63" s="77"/>
      <c r="BP63" s="77"/>
    </row>
    <row r="64" spans="1:68" ht="14.4" hidden="1" x14ac:dyDescent="0.55000000000000004">
      <c r="A64" s="91"/>
      <c r="BM64" s="98"/>
      <c r="BN64" s="77"/>
      <c r="BO64" s="77"/>
      <c r="BP64" s="77"/>
    </row>
    <row r="65" spans="1:68" ht="14.4" hidden="1" x14ac:dyDescent="0.55000000000000004">
      <c r="A65" s="91"/>
      <c r="BM65" s="98"/>
      <c r="BN65" s="77"/>
      <c r="BO65" s="77"/>
      <c r="BP65" s="77"/>
    </row>
    <row r="66" spans="1:68" ht="14.4" hidden="1" x14ac:dyDescent="0.55000000000000004">
      <c r="A66" s="91"/>
      <c r="BM66" s="98"/>
      <c r="BN66" s="77"/>
      <c r="BO66" s="77"/>
      <c r="BP66" s="77"/>
    </row>
    <row r="67" spans="1:68" ht="14.4" hidden="1" x14ac:dyDescent="0.55000000000000004">
      <c r="A67" s="91"/>
      <c r="BM67" s="98"/>
      <c r="BN67" s="77"/>
      <c r="BO67" s="77"/>
      <c r="BP67" s="77"/>
    </row>
    <row r="68" spans="1:68" ht="14.4" hidden="1" x14ac:dyDescent="0.55000000000000004">
      <c r="A68" s="91"/>
      <c r="BM68" s="98"/>
      <c r="BN68" s="77"/>
      <c r="BO68" s="77"/>
      <c r="BP68" s="77"/>
    </row>
    <row r="69" spans="1:68" ht="14.4" hidden="1" x14ac:dyDescent="0.55000000000000004">
      <c r="A69" s="91"/>
      <c r="BM69" s="98"/>
      <c r="BN69" s="77"/>
      <c r="BO69" s="77"/>
      <c r="BP69" s="77"/>
    </row>
    <row r="70" spans="1:68" ht="14.4" hidden="1" x14ac:dyDescent="0.55000000000000004">
      <c r="A70" s="91"/>
      <c r="BM70" s="98"/>
      <c r="BN70" s="77"/>
      <c r="BO70" s="77"/>
      <c r="BP70" s="77"/>
    </row>
    <row r="71" spans="1:68" ht="14.4" hidden="1" x14ac:dyDescent="0.55000000000000004">
      <c r="A71" s="91"/>
      <c r="BM71" s="98"/>
      <c r="BN71" s="77"/>
      <c r="BO71" s="77"/>
      <c r="BP71" s="77"/>
    </row>
    <row r="72" spans="1:68" ht="14.4" hidden="1" x14ac:dyDescent="0.55000000000000004">
      <c r="A72" s="91"/>
      <c r="BM72" s="98"/>
      <c r="BN72" s="77"/>
      <c r="BO72" s="77"/>
      <c r="BP72" s="77"/>
    </row>
    <row r="73" spans="1:68" ht="14.4" hidden="1" x14ac:dyDescent="0.55000000000000004">
      <c r="A73" s="91"/>
      <c r="BM73" s="98"/>
      <c r="BN73" s="77"/>
      <c r="BO73" s="77"/>
      <c r="BP73" s="77"/>
    </row>
  </sheetData>
  <mergeCells count="4">
    <mergeCell ref="A1:XFD1"/>
    <mergeCell ref="A2:XFD2"/>
    <mergeCell ref="A48:XFD48"/>
    <mergeCell ref="A49:XFD49"/>
  </mergeCells>
  <hyperlinks>
    <hyperlink ref="A2" location="'Table of Contents'!A1" display="Return to Table of Contents" xr:uid="{12DF533F-0F6F-4FB1-9E12-D5C1C25C902C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65B315DA026E43B4F8B1BAF7B99C68" ma:contentTypeVersion="4" ma:contentTypeDescription="Create a new document." ma:contentTypeScope="" ma:versionID="d68fb75f8709a5184e2b72cc28459ca5">
  <xsd:schema xmlns:xsd="http://www.w3.org/2001/XMLSchema" xmlns:xs="http://www.w3.org/2001/XMLSchema" xmlns:p="http://schemas.microsoft.com/office/2006/metadata/properties" xmlns:ns2="34e54157-0713-4266-bb8f-2ca84012f74e" targetNamespace="http://schemas.microsoft.com/office/2006/metadata/properties" ma:root="true" ma:fieldsID="118c15facc83982228de7c163d3ccb77" ns2:_="">
    <xsd:import namespace="34e54157-0713-4266-bb8f-2ca84012f7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e54157-0713-4266-bb8f-2ca84012f7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C55861A-9CFD-4BF7-B473-926E352071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e54157-0713-4266-bb8f-2ca84012f7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304E5D4-EC40-45BB-86FC-3BFED67261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D73EBDB-7875-41B9-88E9-E6E67B90331B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34e54157-0713-4266-bb8f-2ca84012f74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19</vt:i4>
      </vt:variant>
    </vt:vector>
  </HeadingPairs>
  <TitlesOfParts>
    <vt:vector size="34" baseType="lpstr">
      <vt:lpstr>Table of Contents</vt:lpstr>
      <vt:lpstr>Exhibit 1</vt:lpstr>
      <vt:lpstr>Exhibit 2</vt:lpstr>
      <vt:lpstr>Exhibit 3.1</vt:lpstr>
      <vt:lpstr>Exhibit 3.2</vt:lpstr>
      <vt:lpstr>Exhibit 4</vt:lpstr>
      <vt:lpstr>Exhibit 5</vt:lpstr>
      <vt:lpstr>Exhibit 6.1</vt:lpstr>
      <vt:lpstr>Exhibit 6.2</vt:lpstr>
      <vt:lpstr>Exhibit 7</vt:lpstr>
      <vt:lpstr>Exhibit 8</vt:lpstr>
      <vt:lpstr>Exhibit 9</vt:lpstr>
      <vt:lpstr>Exhibit 34</vt:lpstr>
      <vt:lpstr>Exhibit 37</vt:lpstr>
      <vt:lpstr>Exhibit 40</vt:lpstr>
      <vt:lpstr>'Exhibit 7'!_Hlk192488152</vt:lpstr>
      <vt:lpstr>'Exhibit 6.1'!_Ref181693171</vt:lpstr>
      <vt:lpstr>'Exhibit 9'!_Toc187067132</vt:lpstr>
      <vt:lpstr>TitleRegion1.A3.AJ47.Exhibit37</vt:lpstr>
      <vt:lpstr>TitleRegion1.A3.B76.Exhibit2</vt:lpstr>
      <vt:lpstr>TitleRegion1.A3.C5.Exhibit6.2</vt:lpstr>
      <vt:lpstr>TitleRegion1.A3.D44.Exhibit3.1</vt:lpstr>
      <vt:lpstr>TitleRegion1.A3.D76.Exhibit5</vt:lpstr>
      <vt:lpstr>TitleRegion1.A3.G29.Exhibit4</vt:lpstr>
      <vt:lpstr>TitleRegion1.A3.G45.Exhibit1</vt:lpstr>
      <vt:lpstr>TitleRegion1.A3.G71.Exhibit3.2</vt:lpstr>
      <vt:lpstr>TitleRegion1.A3.M47.Exhibit40</vt:lpstr>
      <vt:lpstr>TitleRegion1.A4.C6.Exhibit7</vt:lpstr>
      <vt:lpstr>TitleRegion1.A4.D10.6.1</vt:lpstr>
      <vt:lpstr>TitleRegion1.A4.D8.Exhibit8</vt:lpstr>
      <vt:lpstr>TitleRegion1.A4.E15.Exhibit9</vt:lpstr>
      <vt:lpstr>TitleRegion1.A5.AA49.Exhibit34</vt:lpstr>
      <vt:lpstr>TitleRegion2.A12.E18.6.1</vt:lpstr>
      <vt:lpstr>TitleRegion2.A18.L20.Exhibit9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Arum Lee</dc:creator>
  <cp:keywords/>
  <dc:description/>
  <cp:lastModifiedBy>Lourdes Morales Villaverde</cp:lastModifiedBy>
  <cp:revision/>
  <dcterms:created xsi:type="dcterms:W3CDTF">2024-09-26T13:38:11Z</dcterms:created>
  <dcterms:modified xsi:type="dcterms:W3CDTF">2025-10-29T19:15:16Z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0x0101006865B315DA026E43B4F8B1BAF7B99C68</vt:lpwstr>
  </property>
</Properties>
</file>