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lv381\Desktop\Economic\Abatements\Website Update\518 Web Compliancy\"/>
    </mc:Choice>
  </mc:AlternateContent>
  <bookViews>
    <workbookView xWindow="0" yWindow="0" windowWidth="28800" windowHeight="12300"/>
  </bookViews>
  <sheets>
    <sheet name="rptTIF_Table04_TIRZ Financials" sheetId="1" r:id="rId1"/>
  </sheets>
  <definedNames>
    <definedName name="_xlnm.Print_Area" localSheetId="0">'rptTIF_Table04_TIRZ Financials'!$A$1:$I$374</definedName>
    <definedName name="_xlnm.Print_Titles" localSheetId="0">'rptTIF_Table04_TIRZ Financials'!$1:$2</definedName>
    <definedName name="Title1">'rptTIF_Table04_TIRZ Financials'!$A$2</definedName>
  </definedNames>
  <calcPr calcId="162913"/>
</workbook>
</file>

<file path=xl/calcChain.xml><?xml version="1.0" encoding="utf-8"?>
<calcChain xmlns="http://schemas.openxmlformats.org/spreadsheetml/2006/main">
  <c r="C365" i="1" l="1"/>
  <c r="D365" i="1"/>
  <c r="E365" i="1"/>
  <c r="F365" i="1"/>
  <c r="G365" i="1"/>
  <c r="H365" i="1"/>
  <c r="I365" i="1"/>
  <c r="B365" i="1"/>
  <c r="C355" i="1"/>
  <c r="D355" i="1"/>
  <c r="E355" i="1"/>
  <c r="F355" i="1"/>
  <c r="G355" i="1"/>
  <c r="H355" i="1"/>
  <c r="I355" i="1"/>
  <c r="B355" i="1"/>
  <c r="C352" i="1"/>
  <c r="D352" i="1"/>
  <c r="E352" i="1"/>
  <c r="F352" i="1"/>
  <c r="G352" i="1"/>
  <c r="H352" i="1"/>
  <c r="I352" i="1"/>
  <c r="B352" i="1"/>
  <c r="C317" i="1"/>
  <c r="D317" i="1"/>
  <c r="E317" i="1"/>
  <c r="F317" i="1"/>
  <c r="G317" i="1"/>
  <c r="H317" i="1"/>
  <c r="I317" i="1"/>
  <c r="B317" i="1"/>
  <c r="C308" i="1"/>
  <c r="D308" i="1"/>
  <c r="E308" i="1"/>
  <c r="F308" i="1"/>
  <c r="G308" i="1"/>
  <c r="H308" i="1"/>
  <c r="I308" i="1"/>
  <c r="B308" i="1"/>
  <c r="C11" i="1"/>
  <c r="D11" i="1"/>
  <c r="E11" i="1"/>
  <c r="F11" i="1"/>
  <c r="G11" i="1"/>
  <c r="H11" i="1"/>
  <c r="I11" i="1"/>
  <c r="B11" i="1"/>
  <c r="C299" i="1"/>
  <c r="D299" i="1"/>
  <c r="E299" i="1"/>
  <c r="F299" i="1"/>
  <c r="G299" i="1"/>
  <c r="H299" i="1"/>
  <c r="I299" i="1"/>
  <c r="B299" i="1"/>
  <c r="C289" i="1"/>
  <c r="D289" i="1"/>
  <c r="E289" i="1"/>
  <c r="F289" i="1"/>
  <c r="G289" i="1"/>
  <c r="H289" i="1"/>
  <c r="I289" i="1"/>
  <c r="B289" i="1"/>
  <c r="C282" i="1"/>
  <c r="D282" i="1"/>
  <c r="E282" i="1"/>
  <c r="F282" i="1"/>
  <c r="G282" i="1"/>
  <c r="H282" i="1"/>
  <c r="I282" i="1"/>
  <c r="B282" i="1"/>
  <c r="C280" i="1"/>
  <c r="D280" i="1"/>
  <c r="E280" i="1"/>
  <c r="F280" i="1"/>
  <c r="G280" i="1"/>
  <c r="H280" i="1"/>
  <c r="I280" i="1"/>
  <c r="B280" i="1"/>
  <c r="C273" i="1"/>
  <c r="D273" i="1"/>
  <c r="E273" i="1"/>
  <c r="F273" i="1"/>
  <c r="G273" i="1"/>
  <c r="H273" i="1"/>
  <c r="I273" i="1"/>
  <c r="B273" i="1"/>
  <c r="C269" i="1"/>
  <c r="D269" i="1"/>
  <c r="E269" i="1"/>
  <c r="F269" i="1"/>
  <c r="G269" i="1"/>
  <c r="H269" i="1"/>
  <c r="I269" i="1"/>
  <c r="B269" i="1"/>
  <c r="C264" i="1"/>
  <c r="D264" i="1"/>
  <c r="E264" i="1"/>
  <c r="F264" i="1"/>
  <c r="G264" i="1"/>
  <c r="H264" i="1"/>
  <c r="I264" i="1"/>
  <c r="B264" i="1"/>
  <c r="C260" i="1"/>
  <c r="D260" i="1"/>
  <c r="E260" i="1"/>
  <c r="F260" i="1"/>
  <c r="G260" i="1"/>
  <c r="H260" i="1"/>
  <c r="I260" i="1"/>
  <c r="B260" i="1"/>
  <c r="C251" i="1"/>
  <c r="D251" i="1"/>
  <c r="E251" i="1"/>
  <c r="F251" i="1"/>
  <c r="G251" i="1"/>
  <c r="H251" i="1"/>
  <c r="I251" i="1"/>
  <c r="B251" i="1"/>
  <c r="C244" i="1"/>
  <c r="D244" i="1"/>
  <c r="E244" i="1"/>
  <c r="F244" i="1"/>
  <c r="G244" i="1"/>
  <c r="H244" i="1"/>
  <c r="I244" i="1"/>
  <c r="B244" i="1"/>
  <c r="C229" i="1"/>
  <c r="D229" i="1"/>
  <c r="E229" i="1"/>
  <c r="F229" i="1"/>
  <c r="G229" i="1"/>
  <c r="H229" i="1"/>
  <c r="I229" i="1"/>
  <c r="B229" i="1"/>
  <c r="C222" i="1"/>
  <c r="D222" i="1"/>
  <c r="E222" i="1"/>
  <c r="F222" i="1"/>
  <c r="G222" i="1"/>
  <c r="H222" i="1"/>
  <c r="I222" i="1"/>
  <c r="B222" i="1"/>
  <c r="C190" i="1"/>
  <c r="D190" i="1"/>
  <c r="E190" i="1"/>
  <c r="F190" i="1"/>
  <c r="G190" i="1"/>
  <c r="H190" i="1"/>
  <c r="I190" i="1"/>
  <c r="B190" i="1"/>
  <c r="C175" i="1"/>
  <c r="D175" i="1"/>
  <c r="E175" i="1"/>
  <c r="F175" i="1"/>
  <c r="G175" i="1"/>
  <c r="H175" i="1"/>
  <c r="I175" i="1"/>
  <c r="B175" i="1"/>
  <c r="C166" i="1"/>
  <c r="D166" i="1"/>
  <c r="E166" i="1"/>
  <c r="F166" i="1"/>
  <c r="G166" i="1"/>
  <c r="H166" i="1"/>
  <c r="I166" i="1"/>
  <c r="B166" i="1"/>
  <c r="C159" i="1"/>
  <c r="D159" i="1"/>
  <c r="E159" i="1"/>
  <c r="F159" i="1"/>
  <c r="G159" i="1"/>
  <c r="H159" i="1"/>
  <c r="I159" i="1"/>
  <c r="B159" i="1"/>
  <c r="C154" i="1"/>
  <c r="D154" i="1"/>
  <c r="E154" i="1"/>
  <c r="F154" i="1"/>
  <c r="G154" i="1"/>
  <c r="H154" i="1"/>
  <c r="I154" i="1"/>
  <c r="B154" i="1"/>
  <c r="C147" i="1"/>
  <c r="D147" i="1"/>
  <c r="E147" i="1"/>
  <c r="F147" i="1"/>
  <c r="G147" i="1"/>
  <c r="H147" i="1"/>
  <c r="I147" i="1"/>
  <c r="B147" i="1"/>
  <c r="C129" i="1"/>
  <c r="D129" i="1"/>
  <c r="E129" i="1"/>
  <c r="F129" i="1"/>
  <c r="G129" i="1"/>
  <c r="H129" i="1"/>
  <c r="I129" i="1"/>
  <c r="B129" i="1"/>
  <c r="C80" i="1"/>
  <c r="D80" i="1"/>
  <c r="E80" i="1"/>
  <c r="F80" i="1"/>
  <c r="G80" i="1"/>
  <c r="H80" i="1"/>
  <c r="I80" i="1"/>
  <c r="B80" i="1"/>
  <c r="C58" i="1"/>
  <c r="D58" i="1"/>
  <c r="E58" i="1"/>
  <c r="F58" i="1"/>
  <c r="G58" i="1"/>
  <c r="H58" i="1"/>
  <c r="I58" i="1"/>
  <c r="B58" i="1"/>
  <c r="C51" i="1"/>
  <c r="D51" i="1"/>
  <c r="E51" i="1"/>
  <c r="F51" i="1"/>
  <c r="G51" i="1"/>
  <c r="H51" i="1"/>
  <c r="I51" i="1"/>
  <c r="B51" i="1"/>
  <c r="C44" i="1"/>
  <c r="D44" i="1"/>
  <c r="E44" i="1"/>
  <c r="F44" i="1"/>
  <c r="G44" i="1"/>
  <c r="H44" i="1"/>
  <c r="I44" i="1"/>
  <c r="B44" i="1"/>
  <c r="C39" i="1"/>
  <c r="D39" i="1"/>
  <c r="E39" i="1"/>
  <c r="F39" i="1"/>
  <c r="G39" i="1"/>
  <c r="H39" i="1"/>
  <c r="I39" i="1"/>
  <c r="B39" i="1"/>
  <c r="C36" i="1"/>
  <c r="D36" i="1"/>
  <c r="E36" i="1"/>
  <c r="F36" i="1"/>
  <c r="G36" i="1"/>
  <c r="H36" i="1"/>
  <c r="I36" i="1"/>
  <c r="B36" i="1"/>
  <c r="C7" i="1"/>
  <c r="D7" i="1"/>
  <c r="E7" i="1"/>
  <c r="F7" i="1"/>
  <c r="G7" i="1"/>
  <c r="H7" i="1"/>
  <c r="I7" i="1"/>
  <c r="B7" i="1"/>
</calcChain>
</file>

<file path=xl/sharedStrings.xml><?xml version="1.0" encoding="utf-8"?>
<sst xmlns="http://schemas.openxmlformats.org/spreadsheetml/2006/main" count="382" uniqueCount="382">
  <si>
    <t>Austin County</t>
  </si>
  <si>
    <t>City of Sealy TIRZ #2</t>
  </si>
  <si>
    <t>Bastrop County</t>
  </si>
  <si>
    <t>City of Elgin TIRZ #1</t>
  </si>
  <si>
    <t>Bell County</t>
  </si>
  <si>
    <t>City of Belton TIRZ #1</t>
  </si>
  <si>
    <t>City of Killeen TIRZ #2</t>
  </si>
  <si>
    <t>City of Temple TIRZ #1</t>
  </si>
  <si>
    <t>Bexar County</t>
  </si>
  <si>
    <t>City of Converse TIRZ #1</t>
  </si>
  <si>
    <t>City of Elmendorf TIRZ #1</t>
  </si>
  <si>
    <t>City of San Antonio TIRZ #10 (Stablewood Farms)</t>
  </si>
  <si>
    <t>City of San Antonio TIRZ #11 (Inner City)</t>
  </si>
  <si>
    <t>City of San Antonio TIRZ #12 (Plaza Fortuna)</t>
  </si>
  <si>
    <t>City of San Antonio TIRZ #13 (Lackland Hills)</t>
  </si>
  <si>
    <t>City of San Antonio TIRZ #15 (Northeast Crossing)</t>
  </si>
  <si>
    <t>City of San Antonio TIRZ #16 (Brooks City Base)</t>
  </si>
  <si>
    <t>City of San Antonio TIRZ #17 (Mission Creek)</t>
  </si>
  <si>
    <t>City of San Antonio TIRZ #19 (Hallie Heights)</t>
  </si>
  <si>
    <t>City of San Antonio TIRZ #2 (Rosedale)</t>
  </si>
  <si>
    <t>City of San Antonio TIRZ #21 (Heathers Cove)</t>
  </si>
  <si>
    <t>City of San Antonio TIRZ #22 (Ridge Stone)</t>
  </si>
  <si>
    <t>City of San Antonio TIRZ #25 (Hunters Pond)</t>
  </si>
  <si>
    <t>City of San Antonio TIRZ #28 (Verano)</t>
  </si>
  <si>
    <t>City of San Antonio TIRZ #30 (Westside)</t>
  </si>
  <si>
    <t>City of San Antonio TIRZ #31 (Midtown)</t>
  </si>
  <si>
    <t>City of San Antonio TIRZ #32 (Mission Drive-In)</t>
  </si>
  <si>
    <t>City of San Antonio TIRZ #4 (Highland Heights)</t>
  </si>
  <si>
    <t>City of San Antonio TIRZ #6 (Mission Del Lago)</t>
  </si>
  <si>
    <t>City of San Antonio TIRZ #7 (Brookside)</t>
  </si>
  <si>
    <t>City of San Antonio TIRZ #9 (Houston Street)</t>
  </si>
  <si>
    <t>City of Selma TIRZ #1</t>
  </si>
  <si>
    <t>Bowie County</t>
  </si>
  <si>
    <t>City of Texarkana TIRZ #1</t>
  </si>
  <si>
    <t>City of Texarkana TIRZ #2</t>
  </si>
  <si>
    <t>Brazoria County</t>
  </si>
  <si>
    <t>City of Alvin TIRZ #2</t>
  </si>
  <si>
    <t>City of Iowa Colony TIRZ #2</t>
  </si>
  <si>
    <t>City of Manvel TIRZ #3</t>
  </si>
  <si>
    <t>City of Pearland TIRZ #2</t>
  </si>
  <si>
    <t>Brazos County</t>
  </si>
  <si>
    <t>City of Bryan TIRZ #10</t>
  </si>
  <si>
    <t>City of Bryan TIRZ #19</t>
  </si>
  <si>
    <t>City of Bryan TIRZ #21</t>
  </si>
  <si>
    <t>City of Bryan TIRZ #22</t>
  </si>
  <si>
    <t>City of College Station TIRZ #18 (Medical District West)</t>
  </si>
  <si>
    <t>City of College Station TIRZ #19C (Medical District East)</t>
  </si>
  <si>
    <t>Cameron County</t>
  </si>
  <si>
    <t>City of Brownsville TIRZ #1</t>
  </si>
  <si>
    <t>City of La Feria TIRZ #1</t>
  </si>
  <si>
    <t>City of Los Fresnos TIRZ #1</t>
  </si>
  <si>
    <t>City of Port Isabel TIRZ #1</t>
  </si>
  <si>
    <t>City of San Benito TIRZ #1</t>
  </si>
  <si>
    <t>City of South Padre Island TIRZ #1</t>
  </si>
  <si>
    <t>Collin County</t>
  </si>
  <si>
    <t>City of Allen TIRZ #1 (Garden District)</t>
  </si>
  <si>
    <t>City of Allen TIRZ #2 (Central Business District)</t>
  </si>
  <si>
    <t>City of Celina TIRZ #2</t>
  </si>
  <si>
    <t>City of Celina TIRZ #3</t>
  </si>
  <si>
    <t>City of Celina TIRZ #4</t>
  </si>
  <si>
    <t>City of Celina TIRZ #5</t>
  </si>
  <si>
    <t>City of Celina TIRZ #6</t>
  </si>
  <si>
    <t>City of Celina TIRZ #7</t>
  </si>
  <si>
    <t>City of Fairview TIRZ #1</t>
  </si>
  <si>
    <t>City of Frisco TIRZ #1</t>
  </si>
  <si>
    <t>City of Frisco TIRZ #5</t>
  </si>
  <si>
    <t>City of Lavon TIRZ #1</t>
  </si>
  <si>
    <t>City of McKinney TIRZ #1 (Town Center)</t>
  </si>
  <si>
    <t>City of McKinney TIRZ #2 (Airport)</t>
  </si>
  <si>
    <t>City of Melissa TIRZ #1</t>
  </si>
  <si>
    <t>City of Plano TIRZ #2 (Historic Downtown)</t>
  </si>
  <si>
    <t>City of Princeton TIRZ #1</t>
  </si>
  <si>
    <t>City of Prosper TIRZ #1</t>
  </si>
  <si>
    <t>City of Prosper TIRZ #2</t>
  </si>
  <si>
    <t>Comal County</t>
  </si>
  <si>
    <t>City of New Braunfels TIRZ #1</t>
  </si>
  <si>
    <t>Dallas County</t>
  </si>
  <si>
    <t>City of Cedar Hill TIRZ #1</t>
  </si>
  <si>
    <t>City of Dallas Mall Area Redevelopment TIRZ #20</t>
  </si>
  <si>
    <t>City of Dallas TIRZ #10 (Southwestern Medical)</t>
  </si>
  <si>
    <t>City of Dallas TIRZ #11 (Downtown Connection)</t>
  </si>
  <si>
    <t>City of Dallas TIRZ #12 (Deep Ellum)</t>
  </si>
  <si>
    <t>City of Dallas TIRZ #13 (Grand Park South)</t>
  </si>
  <si>
    <t>City of Dallas TIRZ #14 (Skillman Corridor)</t>
  </si>
  <si>
    <t>City of Dallas TIRZ #15 (Fort Worth Ave)</t>
  </si>
  <si>
    <t>City of Dallas TIRZ #16 (Davis Garden)</t>
  </si>
  <si>
    <t>City of Dallas TIRZ #17 (TOD)</t>
  </si>
  <si>
    <t>City of Dallas TIRZ #18 (Maple/Mockingbird)</t>
  </si>
  <si>
    <t>City of Dallas TIRZ #19 (Cypress Waters)</t>
  </si>
  <si>
    <t>City of Dallas TIRZ #2 (Cityplace)</t>
  </si>
  <si>
    <t>City of Dallas TIRZ #3 (Oak Cliff Gateway)</t>
  </si>
  <si>
    <t>City of Dallas TIRZ #4 (Cedars)</t>
  </si>
  <si>
    <t>City of Dallas TIRZ #5 (City Center)</t>
  </si>
  <si>
    <t>City of Dallas TIRZ #6 (Farmers Market)</t>
  </si>
  <si>
    <t>City of Dallas TIRZ #7 (Sports Arena)</t>
  </si>
  <si>
    <t>City of Dallas TIRZ #8 (Design District)</t>
  </si>
  <si>
    <t>City of Dallas TIRZ #9 (Vickery Meadow)</t>
  </si>
  <si>
    <t>City of Duncanville TIRZ #1</t>
  </si>
  <si>
    <t>City of Farmers Branch TIRZ #1 (Mercer Crossing)</t>
  </si>
  <si>
    <t>City of Farmers Branch TIRZ #2 (Old Farmers Branch)</t>
  </si>
  <si>
    <t>City of Garland TIRZ #1</t>
  </si>
  <si>
    <t>City of Garland TIRZ #2</t>
  </si>
  <si>
    <t>City of Garland TIRZ #3</t>
  </si>
  <si>
    <t>City of Grand Prairie TIRZ #1 (IH 30 Entertainment District)</t>
  </si>
  <si>
    <t>City of Grand Prairie TIRZ #2 (Retail District)</t>
  </si>
  <si>
    <t>City of Grand Prairie TIRZ #3 (Peninsula)</t>
  </si>
  <si>
    <t>City of Hutchins TIRZ #1</t>
  </si>
  <si>
    <t>City of Irving TIRZ #1</t>
  </si>
  <si>
    <t>City of Irving TIRZ #2</t>
  </si>
  <si>
    <t>City of Irving TIRZ #3</t>
  </si>
  <si>
    <t>City of Irving TIRZ #4</t>
  </si>
  <si>
    <t>City of Irving TIRZ #5</t>
  </si>
  <si>
    <t>City of Lancaster Inland Port Water TIRZ</t>
  </si>
  <si>
    <t>City of Mesquite Gus Thomasson TIRZ #8</t>
  </si>
  <si>
    <t>City of Mesquite Rodeo City TIRZ #1</t>
  </si>
  <si>
    <t>City of Mesquite Skyline TIRZ #7</t>
  </si>
  <si>
    <t>City of Mesquite Town East Skyline TIRZ #9</t>
  </si>
  <si>
    <t>City of Mesquite Towne Centre TIRZ #2</t>
  </si>
  <si>
    <t>City of Richardson TIRZ #1 (Centennial Park)</t>
  </si>
  <si>
    <t>City of Richardson TIRZ #2</t>
  </si>
  <si>
    <t>City of Richardson TIRZ #3</t>
  </si>
  <si>
    <t>City of Rowlett TIRZ #2</t>
  </si>
  <si>
    <t>City of Rowlett TIRZ #3</t>
  </si>
  <si>
    <t>City of Sachse TIRZ #1</t>
  </si>
  <si>
    <t>City of Sunnyvale TIRZ #1</t>
  </si>
  <si>
    <t>Denton County</t>
  </si>
  <si>
    <t>City of Argyle TIRZ #1</t>
  </si>
  <si>
    <t>City of Aubrey TIRZ #1</t>
  </si>
  <si>
    <t>City of Carrollton TIRZ #1</t>
  </si>
  <si>
    <t>City of Denton TIRZ #1 (Downtown TIF)</t>
  </si>
  <si>
    <t>City of Denton TIRZ #2 (Westpark)</t>
  </si>
  <si>
    <t>City of Flower Mound TIRZ #1</t>
  </si>
  <si>
    <t>City of Lewisville TIRZ #1 (Old Town)</t>
  </si>
  <si>
    <t>City of Lewisville TIRZ #2</t>
  </si>
  <si>
    <t>City of Little Elm TIRZ #3</t>
  </si>
  <si>
    <t>City of Little Elm TIRZ #4</t>
  </si>
  <si>
    <t>City of Little Elm TIRZ #5</t>
  </si>
  <si>
    <t>City of Little Elm TIRZ #6</t>
  </si>
  <si>
    <t>City of Northlake TIRZ #1</t>
  </si>
  <si>
    <t>City of Northlake TIRZ #2</t>
  </si>
  <si>
    <t>City of Northlake TIRZ #3</t>
  </si>
  <si>
    <t>City of The Colony TIRZ #1</t>
  </si>
  <si>
    <t>El Paso County</t>
  </si>
  <si>
    <t>Ellis County</t>
  </si>
  <si>
    <t>City of Ennis TIRZ #1</t>
  </si>
  <si>
    <t>City of Ennis TIRZ #2</t>
  </si>
  <si>
    <t>City of Midlothian TIRZ #2</t>
  </si>
  <si>
    <t>City of Waxahachie TIRZ #1</t>
  </si>
  <si>
    <t>Fort Bend County</t>
  </si>
  <si>
    <t>City of Missouri City TIRZ #1 (Fifth Street)</t>
  </si>
  <si>
    <t>City of Missouri City TIRZ #2</t>
  </si>
  <si>
    <t>City of Missouri City TIRZ #3</t>
  </si>
  <si>
    <t>City of Sugar Land TIRZ  #4</t>
  </si>
  <si>
    <t>City of Sugar Land TIRZ #1</t>
  </si>
  <si>
    <t>City of Sugar Land TIRZ #3</t>
  </si>
  <si>
    <t>Galveston County</t>
  </si>
  <si>
    <t>City of Galveston TIRZ #11 (Palisade Palms)</t>
  </si>
  <si>
    <t>City of Galveston TIRZ #12 (North Broadway Gateway)</t>
  </si>
  <si>
    <t>City of Galveston TIRZ #13 (Beachtown)</t>
  </si>
  <si>
    <t>City of Galveston TIRZ #14 (The Airport/Evia)</t>
  </si>
  <si>
    <t>League City TIRZ #2</t>
  </si>
  <si>
    <t>League City TIRZ #3</t>
  </si>
  <si>
    <t>League City TIRZ #4</t>
  </si>
  <si>
    <t>Texas City TIRZ #1 (Lago Mar)</t>
  </si>
  <si>
    <t>Grayson County</t>
  </si>
  <si>
    <t>City of Denison TIRZ #1</t>
  </si>
  <si>
    <t>City of Denison TIRZ #2</t>
  </si>
  <si>
    <t>City of Denison TIRZ #3</t>
  </si>
  <si>
    <t>City of Pottsboro TIRZ #1</t>
  </si>
  <si>
    <t>City of Sherman Crossroads TIRZ #5</t>
  </si>
  <si>
    <t>City of Sherman Downtown TIRZ #2</t>
  </si>
  <si>
    <t>City of Sherman Landing TIRZ #6</t>
  </si>
  <si>
    <t>City of Sherman TIRZ #1 (Town Center)</t>
  </si>
  <si>
    <t>City of Sherman TIRZ #3 (Woodmont)</t>
  </si>
  <si>
    <t>City of Sherman TIRZ #7 (Legacy Village)</t>
  </si>
  <si>
    <t>Gregg County</t>
  </si>
  <si>
    <t>City of Kilgore TIRZ #1</t>
  </si>
  <si>
    <t>Guadalupe County</t>
  </si>
  <si>
    <t>City of Schertz TIRZ #2</t>
  </si>
  <si>
    <t>Harris County</t>
  </si>
  <si>
    <t>City of Baytown TIRZ #1</t>
  </si>
  <si>
    <t>City of Cleveland TIRZ #1</t>
  </si>
  <si>
    <t>City of Houston TIRZ #1 (Lamar Terrace/St. George Place)</t>
  </si>
  <si>
    <t>City of Houston TIRZ #10 (Lake Houston)</t>
  </si>
  <si>
    <t>City of Houston TIRZ #11</t>
  </si>
  <si>
    <t>City of Houston TIRZ #12 (City Park)</t>
  </si>
  <si>
    <t>City of Houston TIRZ #13 (Old Sixth Street)</t>
  </si>
  <si>
    <t>City of Houston TIRZ #14 (Fourth Ward)</t>
  </si>
  <si>
    <t>City of Houston TIRZ #15 (East Downtown)</t>
  </si>
  <si>
    <t>City of Houston TIRZ #16 (Uptown)</t>
  </si>
  <si>
    <t>City of Houston TIRZ #17 (Memorial City)</t>
  </si>
  <si>
    <t>City of Houston TIRZ #18 (Fifth Ward)</t>
  </si>
  <si>
    <t>City of Houston TIRZ #19 (Upper Kirby)</t>
  </si>
  <si>
    <t>City of Houston TIRZ #2 (Midtown)</t>
  </si>
  <si>
    <t>City of Houston TIRZ #20 (Southwest Houston)</t>
  </si>
  <si>
    <t>City of Houston TIRZ #21 (Hardy/Near Northside)</t>
  </si>
  <si>
    <t>City of Houston TIRZ #22 (Leland Woods)</t>
  </si>
  <si>
    <t>City of Houston TIRZ #23 (Harrisburg)</t>
  </si>
  <si>
    <t>City of Houston TIRZ #24 (Greater Houston)</t>
  </si>
  <si>
    <t>City of Houston TIRZ #25 (Hiram Clark/Ft. Bend Houston)</t>
  </si>
  <si>
    <t>City of Houston TIRZ #26 (Sunnyside)</t>
  </si>
  <si>
    <t>City of Houston TIRZ #27 (Montrose)</t>
  </si>
  <si>
    <t>City of Houston TIRZ #3 (Main Street/Market Street)</t>
  </si>
  <si>
    <t>City of Houston TIRZ #4 (Village Enclave)</t>
  </si>
  <si>
    <t>City of Houston TIRZ #5 (Memorial Heights)</t>
  </si>
  <si>
    <t>City of Houston TIRZ #6 (Eastside)</t>
  </si>
  <si>
    <t>City of Houston TIRZ #7 (OST/Alameda)</t>
  </si>
  <si>
    <t>City of Houston TIRZ #8 (Gulfgate)</t>
  </si>
  <si>
    <t>City of Houston TIRZ #9 (South Post Oaks)</t>
  </si>
  <si>
    <t>City of LaPorte TIRZ #1</t>
  </si>
  <si>
    <t>City of Nassau Bay TIRZ #1</t>
  </si>
  <si>
    <t>Hays County</t>
  </si>
  <si>
    <t>City of Buda TIRZ #1</t>
  </si>
  <si>
    <t>City of Dripping Southwest TIRZ #2</t>
  </si>
  <si>
    <t>City of Dripping Springs Town Center TIRZ #1</t>
  </si>
  <si>
    <t>City of Kyle TIRZ #1</t>
  </si>
  <si>
    <t>Henderson County</t>
  </si>
  <si>
    <t>City of Chandler TIRZ #1</t>
  </si>
  <si>
    <t>Hidalgo County</t>
  </si>
  <si>
    <t>City of Alamo TIRZ #1</t>
  </si>
  <si>
    <t>City of Alton TIRZ #1</t>
  </si>
  <si>
    <t>City of Donna TIRZ #1</t>
  </si>
  <si>
    <t>City of Donna TIRZ #2</t>
  </si>
  <si>
    <t>City of Edinburg TIRZ #1 - The Shoppes</t>
  </si>
  <si>
    <t>City of Edinburg TIRZ #3 (La Sienna Development)</t>
  </si>
  <si>
    <t>City of Edinburg TIRZ #4 (Arena Development)</t>
  </si>
  <si>
    <t>City of Hidalgo TIRZ #1</t>
  </si>
  <si>
    <t>City of McAllen TIRZ #1</t>
  </si>
  <si>
    <t>City of Mercedes TIRZ #1</t>
  </si>
  <si>
    <t>City of Mission TIRZ #1</t>
  </si>
  <si>
    <t>City of Penitas TIRZ #1</t>
  </si>
  <si>
    <t>City of Pharr TIRZ #1</t>
  </si>
  <si>
    <t>City of Pharr TIRZ #2</t>
  </si>
  <si>
    <t>Hockley County</t>
  </si>
  <si>
    <t>City of Levelland TIRZ #1</t>
  </si>
  <si>
    <t>City of Levelland TIRZ #2 (Industrial Rail Park)</t>
  </si>
  <si>
    <t>Hopkins County</t>
  </si>
  <si>
    <t>City of Sulphur Springs TIRZ #1</t>
  </si>
  <si>
    <t>Hunt County</t>
  </si>
  <si>
    <t>City of Greenville TIRZ #1</t>
  </si>
  <si>
    <t>Johnson County</t>
  </si>
  <si>
    <t>Burleson TIRZ #3</t>
  </si>
  <si>
    <t>City of Burleson TIRZ #2</t>
  </si>
  <si>
    <t>City of Cleburne TIRZ #1</t>
  </si>
  <si>
    <t>City of Cleburne TIRZ #2</t>
  </si>
  <si>
    <t>City of Cleburne TIRZ #3</t>
  </si>
  <si>
    <t>City of Joshua TIRZ #1J</t>
  </si>
  <si>
    <t>Karnes County</t>
  </si>
  <si>
    <t>City of Kenedy TIRZ #2</t>
  </si>
  <si>
    <t>Kaufman County</t>
  </si>
  <si>
    <t>City of Forney TIRZ #1</t>
  </si>
  <si>
    <t>City of Kaufman TIRZ #1</t>
  </si>
  <si>
    <t>City of Terrell TIRZ #1</t>
  </si>
  <si>
    <t>Lubbock County</t>
  </si>
  <si>
    <t>City of Lubbock Business Park TIRZ</t>
  </si>
  <si>
    <t>City of Lubbock Central Business District TIRZ</t>
  </si>
  <si>
    <t>City of Lubbock North Overton TIRZ</t>
  </si>
  <si>
    <t>City of Wolfforth TIRZ #1</t>
  </si>
  <si>
    <t>Matagorda County</t>
  </si>
  <si>
    <t>Bay City TIRZ #1</t>
  </si>
  <si>
    <t>Bay City TIRZ #2</t>
  </si>
  <si>
    <t>Bay City TIRZ #3</t>
  </si>
  <si>
    <t>McLennan County</t>
  </si>
  <si>
    <t>City of Lorena TIRZ #1 East</t>
  </si>
  <si>
    <t>City of Waco TIRZ #1</t>
  </si>
  <si>
    <t>City of Waco TIRZ #2</t>
  </si>
  <si>
    <t>City of Waco TIRZ #3</t>
  </si>
  <si>
    <t>Medina County</t>
  </si>
  <si>
    <t>City of Devine TIRZ #1</t>
  </si>
  <si>
    <t>Midland County</t>
  </si>
  <si>
    <t>City of Midland TIRZ #1 (Downtown Midland)</t>
  </si>
  <si>
    <t>Montgomery County</t>
  </si>
  <si>
    <t>City of Conroe TIRZ #2 (West Fork)</t>
  </si>
  <si>
    <t>City of Conroe TIRZ #3</t>
  </si>
  <si>
    <t>City of Oak Ridge North TIRZ #1</t>
  </si>
  <si>
    <t>City of Willis Reinvestment Zone #1</t>
  </si>
  <si>
    <t>Navarro County</t>
  </si>
  <si>
    <t>City of Corsicana TIRZ #1</t>
  </si>
  <si>
    <t>Nueces County</t>
  </si>
  <si>
    <t>City of Corpus Christi TIRZ #2</t>
  </si>
  <si>
    <t>City of Corpus Christi TIRZ #3</t>
  </si>
  <si>
    <t>City of Ingleside TIRZ #1</t>
  </si>
  <si>
    <t>City of Robstown TIRZ #2</t>
  </si>
  <si>
    <t>Palo Pinto County</t>
  </si>
  <si>
    <t>City of Mineral Wells TIRZ #2</t>
  </si>
  <si>
    <t>Parker County</t>
  </si>
  <si>
    <t>City of Weatherford TIRZ #1 (IH20 Corridor)</t>
  </si>
  <si>
    <t>City of Willow Park TIRZ #1</t>
  </si>
  <si>
    <t>Potter County</t>
  </si>
  <si>
    <t>Rockwall County</t>
  </si>
  <si>
    <t>City of Rockwall TIRZ #1</t>
  </si>
  <si>
    <t>City of San Antonio Northeast Corridor TIRZ</t>
  </si>
  <si>
    <t>Scurry County</t>
  </si>
  <si>
    <t>Shelby County</t>
  </si>
  <si>
    <t>City of Center TIRZ #1</t>
  </si>
  <si>
    <t>Smith County</t>
  </si>
  <si>
    <t>City of Lindale TIRZ #2</t>
  </si>
  <si>
    <t>City of Lindale TIRZ #3</t>
  </si>
  <si>
    <t>City of Tyler TIRZ #1</t>
  </si>
  <si>
    <t>City of Tyler TIRZ #2</t>
  </si>
  <si>
    <t>City of Tyler TIRZ #3</t>
  </si>
  <si>
    <t>City of Tyler TIRZ #4</t>
  </si>
  <si>
    <t>Starr County</t>
  </si>
  <si>
    <t>City of Roma TIRZ #1</t>
  </si>
  <si>
    <t>Tarrant County</t>
  </si>
  <si>
    <t>City of Arlington Downtown TIRZ #1</t>
  </si>
  <si>
    <t>City of Arlington Entertainment District TIRZ #5</t>
  </si>
  <si>
    <t>City of Arlington Heights TIRZ #4</t>
  </si>
  <si>
    <t>City of Arlington Viridian TIRZ #6</t>
  </si>
  <si>
    <t>City of Azle TIRZ #1</t>
  </si>
  <si>
    <t>City of Colleyville TIRZ #1</t>
  </si>
  <si>
    <t>City of Colleyville TIRZ 1A</t>
  </si>
  <si>
    <t>City of Crowley TIRZ #1</t>
  </si>
  <si>
    <t>City of Euless TIRZ #3</t>
  </si>
  <si>
    <t>City of Euless TIRZ #4</t>
  </si>
  <si>
    <t>City of Fort Worth East Berry Renaissance TIRZ #12</t>
  </si>
  <si>
    <t>City of Fort Worth Lancaster TIRZ #8</t>
  </si>
  <si>
    <t>City of Fort Worth Lone Star TIRZ #10</t>
  </si>
  <si>
    <t>City of Fort Worth North Tarrant Parkway TIRZ #7</t>
  </si>
  <si>
    <t>City of Fort Worth Southlake TIRZ #4</t>
  </si>
  <si>
    <t>City of Fort Worth Stockyards/Northside TIRZ #15</t>
  </si>
  <si>
    <t>City of Fort Worth TIRZ #2</t>
  </si>
  <si>
    <t>City of Fort Worth TIRZ #3</t>
  </si>
  <si>
    <t>City of Fort Worth Trinity Lakes TIRZ #14</t>
  </si>
  <si>
    <t>City of Fort Worth Trinity River Vision TIRZ #9</t>
  </si>
  <si>
    <t>City of Fort Worth Woodhaven TIRZ #13</t>
  </si>
  <si>
    <t>City of Forth Worth Riverfront TIRZ #6</t>
  </si>
  <si>
    <t>City of Haltom City TIRZ #1</t>
  </si>
  <si>
    <t>City of Keller TIRZ #1</t>
  </si>
  <si>
    <t>City of Kennedale TIRZ #1</t>
  </si>
  <si>
    <t>City of North Richland Hills TIRZ #1/1A</t>
  </si>
  <si>
    <t>City of North Richland Hills TIRZ #2</t>
  </si>
  <si>
    <t>City of Richland Hills TIRZ #1</t>
  </si>
  <si>
    <t>City of Southlake TIRZ #1</t>
  </si>
  <si>
    <t>City of Trophy Club TIRZ #1</t>
  </si>
  <si>
    <t>Taylor County</t>
  </si>
  <si>
    <t>City of Abilene TIRZ #2</t>
  </si>
  <si>
    <t>Terry County</t>
  </si>
  <si>
    <t>City of Brownfield TIRZ #1</t>
  </si>
  <si>
    <t>Tom Green County</t>
  </si>
  <si>
    <t>City of San Angelo TIRZ North</t>
  </si>
  <si>
    <t>City of San Angelo TIRZ South</t>
  </si>
  <si>
    <t>Travis County</t>
  </si>
  <si>
    <t>City of Austin  Waller Creek Tunnel TIRZ #17</t>
  </si>
  <si>
    <t>City of Austin Downtown/CSC TIRZ #15</t>
  </si>
  <si>
    <t>City of Austin Mueller TIRZ #16</t>
  </si>
  <si>
    <t>City of Austin Seaholm Redevelopment TIRZ #18</t>
  </si>
  <si>
    <t>City of Pflugerville TIRZ #1</t>
  </si>
  <si>
    <t>Webb County</t>
  </si>
  <si>
    <t>City of Laredo TIRZ #1</t>
  </si>
  <si>
    <t>Wichita County</t>
  </si>
  <si>
    <t>City of Burkburnett TIRZ #1</t>
  </si>
  <si>
    <t>Williamson County</t>
  </si>
  <si>
    <t>City of Georgetown Downtown TIRZ</t>
  </si>
  <si>
    <t>City of Georgetown Gateway TIRZ</t>
  </si>
  <si>
    <t>City of Georgetown Rivery Park &amp; Williams Drive TIRZ</t>
  </si>
  <si>
    <t>City of Georgetown South Georgetown TIRZ</t>
  </si>
  <si>
    <t>City of Leander TIRZ #1</t>
  </si>
  <si>
    <t>City of Taylor TIRZ #1</t>
  </si>
  <si>
    <t>Wise County</t>
  </si>
  <si>
    <t>City of Bridgeport TIRZ #1</t>
  </si>
  <si>
    <t>City of Snyder TIRZ #1</t>
  </si>
  <si>
    <t>Tax Increment Reinvestment Zone (TIRZ)</t>
  </si>
  <si>
    <t>Sum of
TIF Fund Balance</t>
  </si>
  <si>
    <t>Sum of
Revenues Total</t>
  </si>
  <si>
    <t>Sum of
Expenditures Total</t>
  </si>
  <si>
    <t>Sum of
Bond Principal Due</t>
  </si>
  <si>
    <t>Sum of
Bond Interest Due</t>
  </si>
  <si>
    <t>Sum of
taxBase</t>
  </si>
  <si>
    <t>Sum of
apturedAppraisedValue</t>
  </si>
  <si>
    <t>Sum of
totalTaxableValue</t>
  </si>
  <si>
    <t>County / TIRZ 
Name</t>
  </si>
  <si>
    <t>End of Worksheet</t>
  </si>
  <si>
    <t>City of Pilot Point Yarbrough Farms TIRZ #1</t>
  </si>
  <si>
    <t>City of El Paso TIRZ #5</t>
  </si>
  <si>
    <t>City of El Paso TIRZ #6</t>
  </si>
  <si>
    <t>City of El Paso TIRZ #7</t>
  </si>
  <si>
    <t>City of El Paso TIRZ #9</t>
  </si>
  <si>
    <t>City of El Paso TIRZ #12</t>
  </si>
  <si>
    <t>City of El Paso TIRZ #10/10A</t>
  </si>
  <si>
    <t>City of Amarillo East Gateway TIRZ #2</t>
  </si>
  <si>
    <t>City of Amarillo TIRZ 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</si>
</sst>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_);[Red]\(&quot;$&quot;#,##0\)"/>
    <numFmt numFmtId="164" formatCode="\$#,##0.00;\(\$#,##0.00\)"/>
    <numFmt numFmtId="165" formatCode="&quot;$&quot;#,##0.00"/>
    <numFmt numFmtId="166" formatCode="&quot;$&quot;#,##0"/>
  </numFmts>
  <fonts count="9" x14ac:knownFonts="1">
    <font>
      <sz val="11"/>
      <name val="Arial"/>
      <family val="2"/>
    </font>
    <font>
      <b/>
      <sz val="2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4">
    <xf numFmtId="0" fontId="0" fillId="0" borderId="2"/>
    <xf numFmtId="0" fontId="1" fillId="0" borderId="2" applyFill="0" applyProtection="0">
      <alignment horizontal="center" vertical="center"/>
    </xf>
    <xf numFmtId="0" fontId="6" fillId="5" borderId="2" applyProtection="0">
      <alignment horizontal="center" vertical="center"/>
    </xf>
    <xf numFmtId="0" fontId="7" fillId="6" borderId="4" applyNumberFormat="0" applyAlignment="0" applyProtection="0"/>
  </cellStyleXfs>
  <cellXfs count="35">
    <xf numFmtId="0" fontId="0" fillId="0" borderId="2" xfId="0"/>
    <xf numFmtId="0" fontId="2" fillId="4" borderId="1" xfId="0" applyFont="1" applyFill="1" applyBorder="1" applyAlignment="1" applyProtection="1">
      <alignment vertical="center" wrapText="1"/>
    </xf>
    <xf numFmtId="164" fontId="2" fillId="4" borderId="1" xfId="0" applyNumberFormat="1" applyFont="1" applyFill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vertical="center" wrapText="1"/>
    </xf>
    <xf numFmtId="164" fontId="3" fillId="3" borderId="1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Border="1"/>
    <xf numFmtId="166" fontId="5" fillId="0" borderId="1" xfId="0" applyNumberFormat="1" applyFont="1" applyBorder="1" applyAlignment="1">
      <alignment vertical="center"/>
    </xf>
    <xf numFmtId="6" fontId="5" fillId="0" borderId="1" xfId="0" applyNumberFormat="1" applyFont="1" applyBorder="1"/>
    <xf numFmtId="6" fontId="5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vertical="center"/>
    </xf>
    <xf numFmtId="0" fontId="6" fillId="5" borderId="2" xfId="2" applyFill="1" applyAlignment="1" applyProtection="1">
      <alignment horizontal="center" vertical="center" wrapText="1"/>
    </xf>
    <xf numFmtId="0" fontId="7" fillId="6" borderId="4" xfId="3"/>
    <xf numFmtId="0" fontId="6" fillId="5" borderId="2" xfId="2" applyProtection="1">
      <alignment horizontal="center" vertical="center"/>
    </xf>
    <xf numFmtId="0" fontId="7" fillId="6" borderId="4" xfId="3" applyAlignment="1" applyProtection="1">
      <alignment vertical="center" wrapText="1"/>
    </xf>
    <xf numFmtId="164" fontId="7" fillId="6" borderId="4" xfId="3" applyNumberFormat="1" applyAlignment="1" applyProtection="1">
      <alignment horizontal="right" vertical="center" wrapText="1"/>
    </xf>
    <xf numFmtId="165" fontId="7" fillId="6" borderId="4" xfId="3" applyNumberFormat="1"/>
    <xf numFmtId="0" fontId="6" fillId="5" borderId="5" xfId="2" applyFill="1" applyBorder="1" applyAlignment="1" applyProtection="1">
      <alignment horizontal="center" vertical="center" wrapText="1"/>
    </xf>
    <xf numFmtId="164" fontId="7" fillId="6" borderId="6" xfId="3" applyNumberFormat="1" applyBorder="1" applyAlignment="1" applyProtection="1">
      <alignment horizontal="right" vertical="center" wrapText="1"/>
    </xf>
    <xf numFmtId="164" fontId="3" fillId="3" borderId="7" xfId="0" applyNumberFormat="1" applyFont="1" applyFill="1" applyBorder="1" applyAlignment="1" applyProtection="1">
      <alignment horizontal="right" vertical="center" wrapText="1"/>
    </xf>
    <xf numFmtId="165" fontId="7" fillId="6" borderId="6" xfId="3" applyNumberFormat="1" applyBorder="1"/>
    <xf numFmtId="0" fontId="5" fillId="0" borderId="7" xfId="0" applyFont="1" applyBorder="1"/>
    <xf numFmtId="164" fontId="2" fillId="4" borderId="7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Border="1"/>
    <xf numFmtId="0" fontId="7" fillId="5" borderId="0" xfId="0" applyFont="1" applyFill="1" applyBorder="1"/>
    <xf numFmtId="0" fontId="4" fillId="0" borderId="0" xfId="0" applyFont="1" applyBorder="1"/>
    <xf numFmtId="0" fontId="7" fillId="0" borderId="8" xfId="0" applyFont="1" applyBorder="1"/>
    <xf numFmtId="0" fontId="7" fillId="5" borderId="8" xfId="0" applyFont="1" applyFill="1" applyBorder="1"/>
    <xf numFmtId="0" fontId="4" fillId="0" borderId="8" xfId="0" applyFont="1" applyBorder="1"/>
    <xf numFmtId="0" fontId="0" fillId="0" borderId="0" xfId="0" applyBorder="1"/>
    <xf numFmtId="0" fontId="7" fillId="6" borderId="9" xfId="3" applyBorder="1" applyAlignment="1" applyProtection="1">
      <alignment vertical="center" wrapText="1"/>
    </xf>
    <xf numFmtId="0" fontId="7" fillId="6" borderId="9" xfId="3" applyBorder="1"/>
    <xf numFmtId="164" fontId="7" fillId="6" borderId="9" xfId="3" applyNumberFormat="1" applyBorder="1" applyAlignment="1" applyProtection="1">
      <alignment horizontal="right" vertical="center" wrapText="1"/>
    </xf>
    <xf numFmtId="164" fontId="7" fillId="6" borderId="10" xfId="3" applyNumberFormat="1" applyBorder="1" applyAlignment="1" applyProtection="1">
      <alignment horizontal="right" vertical="center" wrapText="1"/>
    </xf>
    <xf numFmtId="0" fontId="1" fillId="0" borderId="3" xfId="1" applyBorder="1">
      <alignment horizontal="center" vertical="center"/>
    </xf>
    <xf numFmtId="0" fontId="8" fillId="0" borderId="0" xfId="0" applyFont="1" applyBorder="1"/>
  </cellXfs>
  <cellStyles count="4">
    <cellStyle name="Heading 1" xfId="1" builtinId="16" customBuiltin="1"/>
    <cellStyle name="Heading 2" xfId="2" builtinId="17" customBuiltin="1"/>
    <cellStyle name="Heading 3" xfId="3" builtinId="18" customBuiltin="1"/>
    <cellStyle name="Normal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5"/>
  <sheetViews>
    <sheetView tabSelected="1" topLeftCell="A286" zoomScale="118" zoomScaleNormal="118" workbookViewId="0">
      <selection activeCell="A301" sqref="A301"/>
    </sheetView>
  </sheetViews>
  <sheetFormatPr defaultColWidth="0" defaultRowHeight="13.8" zeroHeight="1" x14ac:dyDescent="0.25"/>
  <cols>
    <col min="1" max="1" width="56.5" style="28" customWidth="1"/>
    <col min="2" max="2" width="37.8984375" style="28" customWidth="1"/>
    <col min="3" max="3" width="35" style="28" customWidth="1"/>
    <col min="4" max="4" width="40" style="28" customWidth="1"/>
    <col min="5" max="5" width="40.69921875" style="28" customWidth="1"/>
    <col min="6" max="6" width="38.69921875" style="28" customWidth="1"/>
    <col min="7" max="7" width="23.59765625" style="28" customWidth="1"/>
    <col min="8" max="8" width="49" style="28" customWidth="1"/>
    <col min="9" max="9" width="38.3984375" style="28" customWidth="1"/>
    <col min="10" max="16384" width="0" style="22" hidden="1"/>
  </cols>
  <sheetData>
    <row r="1" spans="1:10" ht="25.8" thickTop="1" thickBot="1" x14ac:dyDescent="0.3">
      <c r="A1" s="33" t="s">
        <v>362</v>
      </c>
      <c r="B1" s="33"/>
      <c r="C1" s="33"/>
      <c r="D1" s="33"/>
      <c r="E1" s="33"/>
      <c r="F1" s="33"/>
      <c r="G1" s="33"/>
      <c r="H1" s="33"/>
      <c r="I1" s="33"/>
      <c r="J1" s="25"/>
    </row>
    <row r="2" spans="1:10" s="23" customFormat="1" ht="43.2" thickTop="1" thickBot="1" x14ac:dyDescent="0.3">
      <c r="A2" s="12" t="s">
        <v>371</v>
      </c>
      <c r="B2" s="10" t="s">
        <v>363</v>
      </c>
      <c r="C2" s="10" t="s">
        <v>364</v>
      </c>
      <c r="D2" s="10" t="s">
        <v>365</v>
      </c>
      <c r="E2" s="10" t="s">
        <v>366</v>
      </c>
      <c r="F2" s="10" t="s">
        <v>367</v>
      </c>
      <c r="G2" s="10" t="s">
        <v>368</v>
      </c>
      <c r="H2" s="10" t="s">
        <v>369</v>
      </c>
      <c r="I2" s="16" t="s">
        <v>370</v>
      </c>
      <c r="J2" s="26"/>
    </row>
    <row r="3" spans="1:10" s="24" customFormat="1" ht="15" thickTop="1" thickBot="1" x14ac:dyDescent="0.3">
      <c r="A3" s="13" t="s">
        <v>0</v>
      </c>
      <c r="B3" s="14">
        <v>0</v>
      </c>
      <c r="C3" s="14">
        <v>75867</v>
      </c>
      <c r="D3" s="14">
        <v>76845</v>
      </c>
      <c r="E3" s="14">
        <v>0</v>
      </c>
      <c r="F3" s="14">
        <v>0</v>
      </c>
      <c r="G3" s="14">
        <v>1979350</v>
      </c>
      <c r="H3" s="14">
        <v>11158475</v>
      </c>
      <c r="I3" s="17">
        <v>13137825</v>
      </c>
      <c r="J3" s="27"/>
    </row>
    <row r="4" spans="1:10" s="24" customFormat="1" ht="14.4" thickBot="1" x14ac:dyDescent="0.3">
      <c r="A4" s="3" t="s">
        <v>1</v>
      </c>
      <c r="B4" s="4">
        <v>0</v>
      </c>
      <c r="C4" s="4">
        <v>75867</v>
      </c>
      <c r="D4" s="4">
        <v>76845</v>
      </c>
      <c r="E4" s="4">
        <v>0</v>
      </c>
      <c r="F4" s="4">
        <v>0</v>
      </c>
      <c r="G4" s="4">
        <v>1979350</v>
      </c>
      <c r="H4" s="4">
        <v>11158475</v>
      </c>
      <c r="I4" s="18">
        <v>13137825</v>
      </c>
      <c r="J4" s="27"/>
    </row>
    <row r="5" spans="1:10" s="24" customFormat="1" ht="14.4" thickBot="1" x14ac:dyDescent="0.3">
      <c r="A5" s="13" t="s">
        <v>2</v>
      </c>
      <c r="B5" s="11"/>
      <c r="C5" s="14">
        <v>168570</v>
      </c>
      <c r="D5" s="14">
        <v>0</v>
      </c>
      <c r="E5" s="11"/>
      <c r="F5" s="11"/>
      <c r="G5" s="14">
        <v>28759157</v>
      </c>
      <c r="H5" s="14">
        <v>46320478</v>
      </c>
      <c r="I5" s="17">
        <v>75079635</v>
      </c>
      <c r="J5" s="27"/>
    </row>
    <row r="6" spans="1:10" s="24" customFormat="1" ht="14.4" thickBot="1" x14ac:dyDescent="0.3">
      <c r="A6" s="3" t="s">
        <v>3</v>
      </c>
      <c r="B6" s="5"/>
      <c r="C6" s="4">
        <v>168570</v>
      </c>
      <c r="D6" s="4">
        <v>0</v>
      </c>
      <c r="E6" s="5"/>
      <c r="F6" s="5"/>
      <c r="G6" s="4">
        <v>28759157</v>
      </c>
      <c r="H6" s="4">
        <v>46320478</v>
      </c>
      <c r="I6" s="18">
        <v>75079635</v>
      </c>
      <c r="J6" s="27"/>
    </row>
    <row r="7" spans="1:10" s="24" customFormat="1" ht="14.4" thickBot="1" x14ac:dyDescent="0.3">
      <c r="A7" s="13" t="s">
        <v>4</v>
      </c>
      <c r="B7" s="15">
        <f>SUM(B8+B9+B10)</f>
        <v>22663505</v>
      </c>
      <c r="C7" s="15">
        <f t="shared" ref="C7:I7" si="0">SUM(C8+C9+C10)</f>
        <v>20215719</v>
      </c>
      <c r="D7" s="15">
        <f t="shared" si="0"/>
        <v>21751748</v>
      </c>
      <c r="E7" s="15">
        <f t="shared" si="0"/>
        <v>6090000</v>
      </c>
      <c r="F7" s="15">
        <f t="shared" si="0"/>
        <v>1942322</v>
      </c>
      <c r="G7" s="15">
        <f t="shared" si="0"/>
        <v>537228017</v>
      </c>
      <c r="H7" s="15">
        <f t="shared" si="0"/>
        <v>452997063</v>
      </c>
      <c r="I7" s="19">
        <f t="shared" si="0"/>
        <v>990225080</v>
      </c>
      <c r="J7" s="27"/>
    </row>
    <row r="8" spans="1:10" s="24" customFormat="1" x14ac:dyDescent="0.25">
      <c r="A8" s="3" t="s">
        <v>5</v>
      </c>
      <c r="B8" s="4">
        <v>1597879</v>
      </c>
      <c r="C8" s="4">
        <v>1218354</v>
      </c>
      <c r="D8" s="4">
        <v>1350885</v>
      </c>
      <c r="E8" s="4">
        <v>2070000</v>
      </c>
      <c r="F8" s="4">
        <v>187109</v>
      </c>
      <c r="G8" s="4">
        <v>63670192</v>
      </c>
      <c r="H8" s="4">
        <v>7834359</v>
      </c>
      <c r="I8" s="18">
        <v>71504551</v>
      </c>
      <c r="J8" s="27"/>
    </row>
    <row r="9" spans="1:10" s="24" customFormat="1" x14ac:dyDescent="0.25">
      <c r="A9" s="3" t="s">
        <v>6</v>
      </c>
      <c r="B9" s="4">
        <v>525733</v>
      </c>
      <c r="C9" s="4">
        <v>120046</v>
      </c>
      <c r="D9" s="4">
        <v>0</v>
      </c>
      <c r="E9" s="5"/>
      <c r="F9" s="5"/>
      <c r="G9" s="4">
        <v>107812487</v>
      </c>
      <c r="H9" s="4">
        <v>8906001</v>
      </c>
      <c r="I9" s="18">
        <v>116718488</v>
      </c>
      <c r="J9" s="27"/>
    </row>
    <row r="10" spans="1:10" s="24" customFormat="1" ht="14.4" thickBot="1" x14ac:dyDescent="0.3">
      <c r="A10" s="3" t="s">
        <v>7</v>
      </c>
      <c r="B10" s="4">
        <v>20539893</v>
      </c>
      <c r="C10" s="4">
        <v>18877319</v>
      </c>
      <c r="D10" s="4">
        <v>20400863</v>
      </c>
      <c r="E10" s="4">
        <v>4020000</v>
      </c>
      <c r="F10" s="4">
        <v>1755213</v>
      </c>
      <c r="G10" s="4">
        <v>365745338</v>
      </c>
      <c r="H10" s="4">
        <v>436256703</v>
      </c>
      <c r="I10" s="18">
        <v>802002041</v>
      </c>
      <c r="J10" s="27"/>
    </row>
    <row r="11" spans="1:10" s="24" customFormat="1" ht="14.4" thickBot="1" x14ac:dyDescent="0.3">
      <c r="A11" s="13" t="s">
        <v>8</v>
      </c>
      <c r="B11" s="15">
        <f>SUM(B12+B13+B14+B15+B16+B17+B18+B19+B20+B21+B22+B23+B24+B25+B26+B27+B28+B29+B30+B31+B32+B33+B34+B35)</f>
        <v>26389528.280000001</v>
      </c>
      <c r="C11" s="14">
        <f t="shared" ref="C11:I11" si="1">SUM(C12+C13+C14+C15+C16+C17+C18+C19+C20+C21+C22+C23+C24+C25+C26+C27+C28+C29+C30+C31+C32+C33+C34+C35)</f>
        <v>23513847</v>
      </c>
      <c r="D11" s="14">
        <f t="shared" si="1"/>
        <v>15171847</v>
      </c>
      <c r="E11" s="11">
        <f t="shared" si="1"/>
        <v>16916397</v>
      </c>
      <c r="F11" s="11">
        <f t="shared" si="1"/>
        <v>4806993</v>
      </c>
      <c r="G11" s="14">
        <f t="shared" si="1"/>
        <v>2719400852</v>
      </c>
      <c r="H11" s="14">
        <f t="shared" si="1"/>
        <v>3665839350</v>
      </c>
      <c r="I11" s="17">
        <f t="shared" si="1"/>
        <v>6384696959</v>
      </c>
      <c r="J11" s="27"/>
    </row>
    <row r="12" spans="1:10" s="24" customFormat="1" x14ac:dyDescent="0.25">
      <c r="A12" s="3" t="s">
        <v>9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31580892</v>
      </c>
      <c r="H12" s="4">
        <v>0</v>
      </c>
      <c r="I12" s="18">
        <v>31580892</v>
      </c>
      <c r="J12" s="27"/>
    </row>
    <row r="13" spans="1:10" s="24" customFormat="1" x14ac:dyDescent="0.25">
      <c r="A13" s="3" t="s">
        <v>10</v>
      </c>
      <c r="B13" s="4">
        <v>100</v>
      </c>
      <c r="C13" s="4">
        <v>10377</v>
      </c>
      <c r="D13" s="4">
        <v>10377</v>
      </c>
      <c r="E13" s="5"/>
      <c r="F13" s="5"/>
      <c r="G13" s="4">
        <v>876850</v>
      </c>
      <c r="H13" s="4">
        <v>8030308</v>
      </c>
      <c r="I13" s="18">
        <v>8907158</v>
      </c>
      <c r="J13" s="27"/>
    </row>
    <row r="14" spans="1:10" s="24" customFormat="1" x14ac:dyDescent="0.25">
      <c r="A14" s="3" t="s">
        <v>11</v>
      </c>
      <c r="B14" s="4">
        <v>44522</v>
      </c>
      <c r="C14" s="4">
        <v>461162</v>
      </c>
      <c r="D14" s="4">
        <v>416861</v>
      </c>
      <c r="E14" s="5"/>
      <c r="F14" s="5"/>
      <c r="G14" s="4">
        <v>1000000</v>
      </c>
      <c r="H14" s="4">
        <v>46325185</v>
      </c>
      <c r="I14" s="18">
        <v>47325185</v>
      </c>
      <c r="J14" s="27"/>
    </row>
    <row r="15" spans="1:10" s="24" customFormat="1" x14ac:dyDescent="0.25">
      <c r="A15" s="3" t="s">
        <v>12</v>
      </c>
      <c r="B15" s="4">
        <v>14178258</v>
      </c>
      <c r="C15" s="4">
        <v>4745440</v>
      </c>
      <c r="D15" s="4">
        <v>1723540</v>
      </c>
      <c r="E15" s="4">
        <v>0</v>
      </c>
      <c r="F15" s="4">
        <v>0</v>
      </c>
      <c r="G15" s="4">
        <v>433038509</v>
      </c>
      <c r="H15" s="4">
        <v>867927673</v>
      </c>
      <c r="I15" s="18">
        <v>1300966182</v>
      </c>
      <c r="J15" s="27"/>
    </row>
    <row r="16" spans="1:10" s="24" customFormat="1" x14ac:dyDescent="0.25">
      <c r="A16" s="3" t="s">
        <v>13</v>
      </c>
      <c r="B16" s="4">
        <v>3773</v>
      </c>
      <c r="C16" s="4">
        <v>39069</v>
      </c>
      <c r="D16" s="4">
        <v>35309</v>
      </c>
      <c r="E16" s="5"/>
      <c r="F16" s="5"/>
      <c r="G16" s="4">
        <v>76700</v>
      </c>
      <c r="H16" s="4">
        <v>4954489</v>
      </c>
      <c r="I16" s="18">
        <v>5031189</v>
      </c>
      <c r="J16" s="27"/>
    </row>
    <row r="17" spans="1:10" s="24" customFormat="1" x14ac:dyDescent="0.25">
      <c r="A17" s="3" t="s">
        <v>14</v>
      </c>
      <c r="B17" s="4">
        <v>8341</v>
      </c>
      <c r="C17" s="4">
        <v>132245</v>
      </c>
      <c r="D17" s="4">
        <v>123957</v>
      </c>
      <c r="E17" s="5"/>
      <c r="F17" s="5"/>
      <c r="G17" s="4">
        <v>120000</v>
      </c>
      <c r="H17" s="4">
        <v>16522889</v>
      </c>
      <c r="I17" s="18">
        <v>16642889</v>
      </c>
      <c r="J17" s="27"/>
    </row>
    <row r="18" spans="1:10" s="24" customFormat="1" x14ac:dyDescent="0.25">
      <c r="A18" s="3" t="s">
        <v>15</v>
      </c>
      <c r="B18" s="4">
        <v>1356</v>
      </c>
      <c r="C18" s="4">
        <v>1130897</v>
      </c>
      <c r="D18" s="4">
        <v>1030516</v>
      </c>
      <c r="E18" s="5"/>
      <c r="F18" s="5"/>
      <c r="G18" s="4">
        <v>1488700</v>
      </c>
      <c r="H18" s="4">
        <v>115968991</v>
      </c>
      <c r="I18" s="18">
        <v>117457691</v>
      </c>
      <c r="J18" s="27"/>
    </row>
    <row r="19" spans="1:10" s="24" customFormat="1" x14ac:dyDescent="0.25">
      <c r="A19" s="3" t="s">
        <v>16</v>
      </c>
      <c r="B19" s="4">
        <v>483360</v>
      </c>
      <c r="C19" s="4">
        <v>1930884</v>
      </c>
      <c r="D19" s="4">
        <v>1462005</v>
      </c>
      <c r="E19" s="4">
        <v>14567000</v>
      </c>
      <c r="F19" s="4">
        <v>4357931</v>
      </c>
      <c r="G19" s="4">
        <v>36474508</v>
      </c>
      <c r="H19" s="4">
        <v>412168823</v>
      </c>
      <c r="I19" s="18">
        <v>448643331</v>
      </c>
      <c r="J19" s="27"/>
    </row>
    <row r="20" spans="1:10" s="24" customFormat="1" x14ac:dyDescent="0.25">
      <c r="A20" s="3" t="s">
        <v>17</v>
      </c>
      <c r="B20" s="4">
        <v>19609</v>
      </c>
      <c r="C20" s="4">
        <v>321489</v>
      </c>
      <c r="D20" s="4">
        <v>302029</v>
      </c>
      <c r="E20" s="5"/>
      <c r="F20" s="5"/>
      <c r="G20" s="4">
        <v>4081435</v>
      </c>
      <c r="H20" s="4">
        <v>48776045</v>
      </c>
      <c r="I20" s="18">
        <v>52857580</v>
      </c>
      <c r="J20" s="27"/>
    </row>
    <row r="21" spans="1:10" s="24" customFormat="1" x14ac:dyDescent="0.25">
      <c r="A21" s="3" t="s">
        <v>18</v>
      </c>
      <c r="B21" s="4">
        <v>6306</v>
      </c>
      <c r="C21" s="4">
        <v>104982</v>
      </c>
      <c r="D21" s="4">
        <v>98745</v>
      </c>
      <c r="E21" s="5"/>
      <c r="F21" s="5"/>
      <c r="G21" s="4">
        <v>955400</v>
      </c>
      <c r="H21" s="4">
        <v>17061351</v>
      </c>
      <c r="I21" s="18">
        <v>18016751</v>
      </c>
      <c r="J21" s="27"/>
    </row>
    <row r="22" spans="1:10" s="24" customFormat="1" x14ac:dyDescent="0.25">
      <c r="A22" s="3" t="s">
        <v>19</v>
      </c>
      <c r="B22" s="4">
        <v>2763</v>
      </c>
      <c r="C22" s="4">
        <v>40195</v>
      </c>
      <c r="D22" s="4">
        <v>37456</v>
      </c>
      <c r="E22" s="5"/>
      <c r="F22" s="5"/>
      <c r="G22" s="4">
        <v>453300</v>
      </c>
      <c r="H22" s="4">
        <v>7251252</v>
      </c>
      <c r="I22" s="18">
        <v>7704552</v>
      </c>
      <c r="J22" s="27"/>
    </row>
    <row r="23" spans="1:10" s="24" customFormat="1" x14ac:dyDescent="0.25">
      <c r="A23" s="3" t="s">
        <v>20</v>
      </c>
      <c r="B23" s="4">
        <v>8535</v>
      </c>
      <c r="C23" s="4">
        <v>108425</v>
      </c>
      <c r="D23" s="4">
        <v>99919</v>
      </c>
      <c r="E23" s="4">
        <v>217509</v>
      </c>
      <c r="F23" s="4">
        <v>42894</v>
      </c>
      <c r="G23" s="4">
        <v>1557945</v>
      </c>
      <c r="H23" s="4">
        <v>17317920</v>
      </c>
      <c r="I23" s="18">
        <v>18875865</v>
      </c>
      <c r="J23" s="27"/>
    </row>
    <row r="24" spans="1:10" s="24" customFormat="1" x14ac:dyDescent="0.25">
      <c r="A24" s="3" t="s">
        <v>21</v>
      </c>
      <c r="B24" s="4">
        <v>253687</v>
      </c>
      <c r="C24" s="4">
        <v>131832</v>
      </c>
      <c r="D24" s="4">
        <v>57207</v>
      </c>
      <c r="E24" s="4">
        <v>311888</v>
      </c>
      <c r="F24" s="4">
        <v>80048</v>
      </c>
      <c r="G24" s="4">
        <v>1399600</v>
      </c>
      <c r="H24" s="4">
        <v>17910679</v>
      </c>
      <c r="I24" s="18">
        <v>19310279</v>
      </c>
      <c r="J24" s="27"/>
    </row>
    <row r="25" spans="1:10" s="24" customFormat="1" x14ac:dyDescent="0.25">
      <c r="A25" s="3" t="s">
        <v>22</v>
      </c>
      <c r="B25" s="4">
        <v>4968</v>
      </c>
      <c r="C25" s="4">
        <v>216810</v>
      </c>
      <c r="D25" s="4">
        <v>211964</v>
      </c>
      <c r="E25" s="5"/>
      <c r="F25" s="5"/>
      <c r="G25" s="4">
        <v>4682900</v>
      </c>
      <c r="H25" s="4">
        <v>30108154</v>
      </c>
      <c r="I25" s="18">
        <v>34791054</v>
      </c>
      <c r="J25" s="27"/>
    </row>
    <row r="26" spans="1:10" s="24" customFormat="1" x14ac:dyDescent="0.25">
      <c r="A26" s="3" t="s">
        <v>23</v>
      </c>
      <c r="B26" s="4">
        <v>30</v>
      </c>
      <c r="C26" s="4">
        <v>0</v>
      </c>
      <c r="D26" s="4">
        <v>0</v>
      </c>
      <c r="E26" s="5"/>
      <c r="F26" s="5"/>
      <c r="G26" s="4">
        <v>12891602</v>
      </c>
      <c r="H26" s="4">
        <v>-3598100</v>
      </c>
      <c r="I26" s="18">
        <v>9293502</v>
      </c>
      <c r="J26" s="27"/>
    </row>
    <row r="27" spans="1:10" s="24" customFormat="1" x14ac:dyDescent="0.25">
      <c r="A27" s="3" t="s">
        <v>24</v>
      </c>
      <c r="B27" s="4">
        <v>1070259</v>
      </c>
      <c r="C27" s="4">
        <v>978558</v>
      </c>
      <c r="D27" s="4">
        <v>334834</v>
      </c>
      <c r="E27" s="5"/>
      <c r="F27" s="5"/>
      <c r="G27" s="4">
        <v>391365478</v>
      </c>
      <c r="H27" s="4">
        <v>200163413</v>
      </c>
      <c r="I27" s="18">
        <v>591528621</v>
      </c>
      <c r="J27" s="27"/>
    </row>
    <row r="28" spans="1:10" s="24" customFormat="1" x14ac:dyDescent="0.25">
      <c r="A28" s="3" t="s">
        <v>25</v>
      </c>
      <c r="B28" s="4">
        <v>3709909</v>
      </c>
      <c r="C28" s="4">
        <v>3939241</v>
      </c>
      <c r="D28" s="4">
        <v>2370145</v>
      </c>
      <c r="E28" s="4">
        <v>985000</v>
      </c>
      <c r="F28" s="4">
        <v>295475</v>
      </c>
      <c r="G28" s="4">
        <v>533261462</v>
      </c>
      <c r="H28" s="4">
        <v>711672757</v>
      </c>
      <c r="I28" s="18">
        <v>1244934219</v>
      </c>
      <c r="J28" s="27"/>
    </row>
    <row r="29" spans="1:10" s="24" customFormat="1" x14ac:dyDescent="0.25">
      <c r="A29" s="3" t="s">
        <v>26</v>
      </c>
      <c r="B29" s="4">
        <v>401630</v>
      </c>
      <c r="C29" s="4">
        <v>285671</v>
      </c>
      <c r="D29" s="4">
        <v>75000</v>
      </c>
      <c r="E29" s="5"/>
      <c r="F29" s="5"/>
      <c r="G29" s="4">
        <v>149293997</v>
      </c>
      <c r="H29" s="4">
        <v>62470983</v>
      </c>
      <c r="I29" s="18">
        <v>211664980</v>
      </c>
      <c r="J29" s="27"/>
    </row>
    <row r="30" spans="1:10" s="24" customFormat="1" x14ac:dyDescent="0.25">
      <c r="A30" s="3" t="s">
        <v>27</v>
      </c>
      <c r="B30" s="4">
        <v>14995</v>
      </c>
      <c r="C30" s="4">
        <v>428092</v>
      </c>
      <c r="D30" s="4">
        <v>413294</v>
      </c>
      <c r="E30" s="5"/>
      <c r="F30" s="5"/>
      <c r="G30" s="4">
        <v>449000</v>
      </c>
      <c r="H30" s="4">
        <v>43218295</v>
      </c>
      <c r="I30" s="18">
        <v>43667295</v>
      </c>
      <c r="J30" s="27"/>
    </row>
    <row r="31" spans="1:10" s="24" customFormat="1" x14ac:dyDescent="0.25">
      <c r="A31" s="3" t="s">
        <v>28</v>
      </c>
      <c r="B31" s="4">
        <v>685842</v>
      </c>
      <c r="C31" s="4">
        <v>3460495</v>
      </c>
      <c r="D31" s="4">
        <v>2776286</v>
      </c>
      <c r="E31" s="4">
        <v>835000</v>
      </c>
      <c r="F31" s="4">
        <v>30645</v>
      </c>
      <c r="G31" s="4">
        <v>259763</v>
      </c>
      <c r="H31" s="4">
        <v>151833768</v>
      </c>
      <c r="I31" s="18">
        <v>152093531</v>
      </c>
      <c r="J31" s="27"/>
    </row>
    <row r="32" spans="1:10" s="24" customFormat="1" x14ac:dyDescent="0.25">
      <c r="A32" s="3" t="s">
        <v>29</v>
      </c>
      <c r="B32" s="4">
        <v>0</v>
      </c>
      <c r="C32" s="4">
        <v>84</v>
      </c>
      <c r="D32" s="4">
        <v>82230</v>
      </c>
      <c r="E32" s="5"/>
      <c r="F32" s="5"/>
      <c r="G32" s="4">
        <v>1932200</v>
      </c>
      <c r="H32" s="4">
        <v>32193067</v>
      </c>
      <c r="I32" s="18">
        <v>34125267</v>
      </c>
      <c r="J32" s="27"/>
    </row>
    <row r="33" spans="1:10" s="24" customFormat="1" x14ac:dyDescent="0.25">
      <c r="A33" s="3" t="s">
        <v>30</v>
      </c>
      <c r="B33" s="4">
        <v>3936550</v>
      </c>
      <c r="C33" s="4">
        <v>4567477</v>
      </c>
      <c r="D33" s="4">
        <v>3414495</v>
      </c>
      <c r="E33" s="5"/>
      <c r="F33" s="5"/>
      <c r="G33" s="4">
        <v>786497415</v>
      </c>
      <c r="H33" s="4">
        <v>604134688</v>
      </c>
      <c r="I33" s="18">
        <v>1390632103</v>
      </c>
      <c r="J33" s="27"/>
    </row>
    <row r="34" spans="1:10" s="24" customFormat="1" x14ac:dyDescent="0.25">
      <c r="A34" s="3" t="s">
        <v>31</v>
      </c>
      <c r="B34" s="4">
        <v>1050701.28</v>
      </c>
      <c r="C34" s="4">
        <v>0</v>
      </c>
      <c r="D34" s="4">
        <v>0</v>
      </c>
      <c r="E34" s="4">
        <v>0</v>
      </c>
      <c r="F34" s="4">
        <v>0</v>
      </c>
      <c r="G34" s="4">
        <v>6364810</v>
      </c>
      <c r="H34" s="4">
        <v>170518525</v>
      </c>
      <c r="I34" s="18">
        <v>176440262</v>
      </c>
      <c r="J34" s="27"/>
    </row>
    <row r="35" spans="1:10" s="24" customFormat="1" ht="14.4" thickBot="1" x14ac:dyDescent="0.3">
      <c r="A35" s="3" t="s">
        <v>291</v>
      </c>
      <c r="B35" s="4">
        <v>504034</v>
      </c>
      <c r="C35" s="4">
        <v>480422</v>
      </c>
      <c r="D35" s="4">
        <v>95678</v>
      </c>
      <c r="E35" s="5"/>
      <c r="F35" s="5"/>
      <c r="G35" s="4">
        <v>319298386</v>
      </c>
      <c r="H35" s="4">
        <v>82908195</v>
      </c>
      <c r="I35" s="18">
        <v>402206581</v>
      </c>
      <c r="J35" s="27"/>
    </row>
    <row r="36" spans="1:10" s="24" customFormat="1" ht="14.4" thickBot="1" x14ac:dyDescent="0.3">
      <c r="A36" s="13" t="s">
        <v>32</v>
      </c>
      <c r="B36" s="15">
        <f>SUM(B37+B38)</f>
        <v>0</v>
      </c>
      <c r="C36" s="14">
        <f t="shared" ref="C36:I36" si="2">SUM(C37+C38)</f>
        <v>595030</v>
      </c>
      <c r="D36" s="14">
        <f t="shared" si="2"/>
        <v>254988</v>
      </c>
      <c r="E36" s="11">
        <f t="shared" si="2"/>
        <v>4115000</v>
      </c>
      <c r="F36" s="11">
        <f t="shared" si="2"/>
        <v>1611481</v>
      </c>
      <c r="G36" s="14">
        <f t="shared" si="2"/>
        <v>316561939</v>
      </c>
      <c r="H36" s="14">
        <f t="shared" si="2"/>
        <v>62990717</v>
      </c>
      <c r="I36" s="17">
        <f t="shared" si="2"/>
        <v>379714022</v>
      </c>
      <c r="J36" s="27"/>
    </row>
    <row r="37" spans="1:10" s="24" customFormat="1" x14ac:dyDescent="0.25">
      <c r="A37" s="3" t="s">
        <v>33</v>
      </c>
      <c r="B37" s="5"/>
      <c r="C37" s="4">
        <v>595030</v>
      </c>
      <c r="D37" s="4">
        <v>254988</v>
      </c>
      <c r="E37" s="4">
        <v>4115000</v>
      </c>
      <c r="F37" s="4">
        <v>1611481</v>
      </c>
      <c r="G37" s="4">
        <v>250762772</v>
      </c>
      <c r="H37" s="4">
        <v>75613378</v>
      </c>
      <c r="I37" s="18">
        <v>326537516</v>
      </c>
      <c r="J37" s="27"/>
    </row>
    <row r="38" spans="1:10" s="24" customFormat="1" ht="14.4" thickBot="1" x14ac:dyDescent="0.3">
      <c r="A38" s="3" t="s">
        <v>34</v>
      </c>
      <c r="B38" s="5"/>
      <c r="C38" s="4">
        <v>0</v>
      </c>
      <c r="D38" s="4">
        <v>0</v>
      </c>
      <c r="E38" s="5"/>
      <c r="F38" s="5"/>
      <c r="G38" s="4">
        <v>65799167</v>
      </c>
      <c r="H38" s="4">
        <v>-12622661</v>
      </c>
      <c r="I38" s="18">
        <v>53176506</v>
      </c>
      <c r="J38" s="27"/>
    </row>
    <row r="39" spans="1:10" s="24" customFormat="1" ht="14.4" thickBot="1" x14ac:dyDescent="0.3">
      <c r="A39" s="13" t="s">
        <v>35</v>
      </c>
      <c r="B39" s="15">
        <f>SUM(B40+B41+B42+B43)</f>
        <v>4337124</v>
      </c>
      <c r="C39" s="14">
        <f t="shared" ref="C39:I39" si="3">SUM(C40+C41+C42+C43)</f>
        <v>38682237</v>
      </c>
      <c r="D39" s="14">
        <f t="shared" si="3"/>
        <v>26386924</v>
      </c>
      <c r="E39" s="11">
        <f t="shared" si="3"/>
        <v>89050000</v>
      </c>
      <c r="F39" s="11">
        <f t="shared" si="3"/>
        <v>18001729</v>
      </c>
      <c r="G39" s="14">
        <f t="shared" si="3"/>
        <v>34360326</v>
      </c>
      <c r="H39" s="14">
        <f t="shared" si="3"/>
        <v>2521033250</v>
      </c>
      <c r="I39" s="17">
        <f t="shared" si="3"/>
        <v>2555358994</v>
      </c>
      <c r="J39" s="27"/>
    </row>
    <row r="40" spans="1:10" s="24" customFormat="1" x14ac:dyDescent="0.25">
      <c r="A40" s="3" t="s">
        <v>36</v>
      </c>
      <c r="B40" s="4">
        <v>334774</v>
      </c>
      <c r="C40" s="4">
        <v>243683</v>
      </c>
      <c r="D40" s="4">
        <v>101215</v>
      </c>
      <c r="E40" s="5"/>
      <c r="F40" s="5"/>
      <c r="G40" s="4">
        <v>286780</v>
      </c>
      <c r="H40" s="4">
        <v>46308017</v>
      </c>
      <c r="I40" s="18">
        <v>46594797</v>
      </c>
      <c r="J40" s="27"/>
    </row>
    <row r="41" spans="1:10" s="24" customFormat="1" x14ac:dyDescent="0.25">
      <c r="A41" s="3" t="s">
        <v>37</v>
      </c>
      <c r="B41" s="5"/>
      <c r="C41" s="4">
        <v>259359</v>
      </c>
      <c r="D41" s="4">
        <v>79409</v>
      </c>
      <c r="E41" s="5"/>
      <c r="F41" s="5"/>
      <c r="G41" s="4">
        <v>2638500</v>
      </c>
      <c r="H41" s="4">
        <v>43319782</v>
      </c>
      <c r="I41" s="18">
        <v>45923700</v>
      </c>
      <c r="J41" s="27"/>
    </row>
    <row r="42" spans="1:10" s="24" customFormat="1" x14ac:dyDescent="0.25">
      <c r="A42" s="3" t="s">
        <v>38</v>
      </c>
      <c r="B42" s="4">
        <v>138946</v>
      </c>
      <c r="C42" s="4">
        <v>66176</v>
      </c>
      <c r="D42" s="4">
        <v>2370</v>
      </c>
      <c r="E42" s="4">
        <v>0</v>
      </c>
      <c r="F42" s="4">
        <v>0</v>
      </c>
      <c r="G42" s="4">
        <v>19880386</v>
      </c>
      <c r="H42" s="4">
        <v>8106288</v>
      </c>
      <c r="I42" s="18">
        <v>27986674</v>
      </c>
      <c r="J42" s="27"/>
    </row>
    <row r="43" spans="1:10" s="24" customFormat="1" ht="14.4" thickBot="1" x14ac:dyDescent="0.3">
      <c r="A43" s="3" t="s">
        <v>39</v>
      </c>
      <c r="B43" s="4">
        <v>3863404</v>
      </c>
      <c r="C43" s="4">
        <v>38113019</v>
      </c>
      <c r="D43" s="4">
        <v>26203930</v>
      </c>
      <c r="E43" s="4">
        <v>89050000</v>
      </c>
      <c r="F43" s="4">
        <v>18001729</v>
      </c>
      <c r="G43" s="4">
        <v>11554660</v>
      </c>
      <c r="H43" s="4">
        <v>2423299163</v>
      </c>
      <c r="I43" s="18">
        <v>2434853823</v>
      </c>
      <c r="J43" s="27"/>
    </row>
    <row r="44" spans="1:10" s="24" customFormat="1" ht="14.4" thickBot="1" x14ac:dyDescent="0.3">
      <c r="A44" s="13" t="s">
        <v>40</v>
      </c>
      <c r="B44" s="15">
        <f>SUM(B45+B46+B47+B48+B49+B50)</f>
        <v>993470</v>
      </c>
      <c r="C44" s="14">
        <f t="shared" ref="C44:I44" si="4">SUM(C45+C46+C47+C48+C49+C50)</f>
        <v>3106004</v>
      </c>
      <c r="D44" s="14">
        <f t="shared" si="4"/>
        <v>2876137</v>
      </c>
      <c r="E44" s="11">
        <f t="shared" si="4"/>
        <v>1670839</v>
      </c>
      <c r="F44" s="11">
        <f t="shared" si="4"/>
        <v>0</v>
      </c>
      <c r="G44" s="14">
        <f t="shared" si="4"/>
        <v>242486759</v>
      </c>
      <c r="H44" s="14">
        <f t="shared" si="4"/>
        <v>328666727</v>
      </c>
      <c r="I44" s="17">
        <f t="shared" si="4"/>
        <v>375694127</v>
      </c>
      <c r="J44" s="27"/>
    </row>
    <row r="45" spans="1:10" s="24" customFormat="1" x14ac:dyDescent="0.25">
      <c r="A45" s="3" t="s">
        <v>41</v>
      </c>
      <c r="B45" s="4">
        <v>447192</v>
      </c>
      <c r="C45" s="4">
        <v>2272850</v>
      </c>
      <c r="D45" s="4">
        <v>2034285</v>
      </c>
      <c r="E45" s="4">
        <v>1109285</v>
      </c>
      <c r="F45" s="5"/>
      <c r="G45" s="4">
        <v>41070995</v>
      </c>
      <c r="H45" s="4">
        <v>239682719</v>
      </c>
      <c r="I45" s="18">
        <v>240320359</v>
      </c>
      <c r="J45" s="27"/>
    </row>
    <row r="46" spans="1:10" s="24" customFormat="1" x14ac:dyDescent="0.25">
      <c r="A46" s="3" t="s">
        <v>42</v>
      </c>
      <c r="B46" s="4">
        <v>50984</v>
      </c>
      <c r="C46" s="4">
        <v>191350</v>
      </c>
      <c r="D46" s="4">
        <v>192745</v>
      </c>
      <c r="E46" s="4">
        <v>142745</v>
      </c>
      <c r="F46" s="5"/>
      <c r="G46" s="4">
        <v>2213289</v>
      </c>
      <c r="H46" s="4">
        <v>31784256</v>
      </c>
      <c r="I46" s="18">
        <v>33997545</v>
      </c>
      <c r="J46" s="27"/>
    </row>
    <row r="47" spans="1:10" s="24" customFormat="1" x14ac:dyDescent="0.25">
      <c r="A47" s="3" t="s">
        <v>43</v>
      </c>
      <c r="B47" s="4">
        <v>355441</v>
      </c>
      <c r="C47" s="4">
        <v>118435</v>
      </c>
      <c r="D47" s="4">
        <v>85298</v>
      </c>
      <c r="E47" s="4">
        <v>0</v>
      </c>
      <c r="F47" s="4">
        <v>0</v>
      </c>
      <c r="G47" s="4">
        <v>41070995</v>
      </c>
      <c r="H47" s="4">
        <v>18718238</v>
      </c>
      <c r="I47" s="18">
        <v>59789233</v>
      </c>
      <c r="J47" s="27"/>
    </row>
    <row r="48" spans="1:10" s="24" customFormat="1" x14ac:dyDescent="0.25">
      <c r="A48" s="3" t="s">
        <v>44</v>
      </c>
      <c r="B48" s="4">
        <v>139853</v>
      </c>
      <c r="C48" s="4">
        <v>523369</v>
      </c>
      <c r="D48" s="4">
        <v>563809</v>
      </c>
      <c r="E48" s="4">
        <v>418809</v>
      </c>
      <c r="F48" s="5"/>
      <c r="G48" s="4">
        <v>2464400</v>
      </c>
      <c r="H48" s="4">
        <v>38238100</v>
      </c>
      <c r="I48" s="18">
        <v>38238100</v>
      </c>
      <c r="J48" s="27"/>
    </row>
    <row r="49" spans="1:10" s="24" customFormat="1" x14ac:dyDescent="0.25">
      <c r="A49" s="3" t="s">
        <v>45</v>
      </c>
      <c r="B49" s="5"/>
      <c r="C49" s="5"/>
      <c r="D49" s="5"/>
      <c r="E49" s="5"/>
      <c r="F49" s="5"/>
      <c r="G49" s="4">
        <v>152561604</v>
      </c>
      <c r="H49" s="5"/>
      <c r="I49" s="20"/>
      <c r="J49" s="27"/>
    </row>
    <row r="50" spans="1:10" s="24" customFormat="1" ht="14.4" thickBot="1" x14ac:dyDescent="0.3">
      <c r="A50" s="3" t="s">
        <v>46</v>
      </c>
      <c r="B50" s="5"/>
      <c r="C50" s="5"/>
      <c r="D50" s="5"/>
      <c r="E50" s="5"/>
      <c r="F50" s="5"/>
      <c r="G50" s="4">
        <v>3105476</v>
      </c>
      <c r="H50" s="4">
        <v>243414</v>
      </c>
      <c r="I50" s="18">
        <v>3348890</v>
      </c>
      <c r="J50" s="27"/>
    </row>
    <row r="51" spans="1:10" s="24" customFormat="1" ht="14.4" thickBot="1" x14ac:dyDescent="0.3">
      <c r="A51" s="13" t="s">
        <v>47</v>
      </c>
      <c r="B51" s="15">
        <f>SUM(B52+B53+B54+B55+B56+B57)</f>
        <v>579908</v>
      </c>
      <c r="C51" s="14">
        <f t="shared" ref="C51:I51" si="5">SUM(C52+C53+C54+C55+C56+C57)</f>
        <v>164760</v>
      </c>
      <c r="D51" s="14">
        <f t="shared" si="5"/>
        <v>1000</v>
      </c>
      <c r="E51" s="11">
        <f t="shared" si="5"/>
        <v>3890000</v>
      </c>
      <c r="F51" s="11">
        <f t="shared" si="5"/>
        <v>0</v>
      </c>
      <c r="G51" s="14">
        <f t="shared" si="5"/>
        <v>166960589</v>
      </c>
      <c r="H51" s="14">
        <f t="shared" si="5"/>
        <v>78588663</v>
      </c>
      <c r="I51" s="17">
        <f t="shared" si="5"/>
        <v>245507012</v>
      </c>
      <c r="J51" s="27"/>
    </row>
    <row r="52" spans="1:10" s="24" customFormat="1" x14ac:dyDescent="0.25">
      <c r="A52" s="3" t="s">
        <v>48</v>
      </c>
      <c r="B52" s="5"/>
      <c r="C52" s="5"/>
      <c r="D52" s="5"/>
      <c r="E52" s="5"/>
      <c r="F52" s="5"/>
      <c r="G52" s="4">
        <v>42240</v>
      </c>
      <c r="H52" s="5"/>
      <c r="I52" s="20"/>
      <c r="J52" s="27"/>
    </row>
    <row r="53" spans="1:10" s="24" customFormat="1" x14ac:dyDescent="0.25">
      <c r="A53" s="3" t="s">
        <v>49</v>
      </c>
      <c r="B53" s="5"/>
      <c r="C53" s="5"/>
      <c r="D53" s="5"/>
      <c r="E53" s="5"/>
      <c r="F53" s="5"/>
      <c r="G53" s="4">
        <v>6467615</v>
      </c>
      <c r="H53" s="4">
        <v>4665883</v>
      </c>
      <c r="I53" s="18">
        <v>11133498</v>
      </c>
      <c r="J53" s="27"/>
    </row>
    <row r="54" spans="1:10" s="24" customFormat="1" x14ac:dyDescent="0.25">
      <c r="A54" s="3" t="s">
        <v>50</v>
      </c>
      <c r="B54" s="4">
        <v>152243</v>
      </c>
      <c r="C54" s="4">
        <v>112199</v>
      </c>
      <c r="D54" s="4">
        <v>1000</v>
      </c>
      <c r="E54" s="4">
        <v>0</v>
      </c>
      <c r="F54" s="4">
        <v>0</v>
      </c>
      <c r="G54" s="4">
        <v>18388647</v>
      </c>
      <c r="H54" s="4">
        <v>35797097</v>
      </c>
      <c r="I54" s="18">
        <v>54185744</v>
      </c>
      <c r="J54" s="27"/>
    </row>
    <row r="55" spans="1:10" s="24" customFormat="1" x14ac:dyDescent="0.25">
      <c r="A55" s="3" t="s">
        <v>51</v>
      </c>
      <c r="B55" s="5"/>
      <c r="C55" s="4">
        <v>50653</v>
      </c>
      <c r="D55" s="4">
        <v>0</v>
      </c>
      <c r="E55" s="5"/>
      <c r="F55" s="5"/>
      <c r="G55" s="4">
        <v>31595166</v>
      </c>
      <c r="H55" s="4">
        <v>8087443</v>
      </c>
      <c r="I55" s="18">
        <v>39682609</v>
      </c>
      <c r="J55" s="27"/>
    </row>
    <row r="56" spans="1:10" s="24" customFormat="1" x14ac:dyDescent="0.25">
      <c r="A56" s="3" t="s">
        <v>52</v>
      </c>
      <c r="B56" s="4">
        <v>427665</v>
      </c>
      <c r="C56" s="4">
        <v>1908</v>
      </c>
      <c r="D56" s="4">
        <v>0</v>
      </c>
      <c r="E56" s="4">
        <v>0</v>
      </c>
      <c r="F56" s="4">
        <v>0</v>
      </c>
      <c r="G56" s="4">
        <v>19745561</v>
      </c>
      <c r="H56" s="4">
        <v>19781873</v>
      </c>
      <c r="I56" s="18">
        <v>39527434</v>
      </c>
      <c r="J56" s="27"/>
    </row>
    <row r="57" spans="1:10" s="24" customFormat="1" ht="14.4" thickBot="1" x14ac:dyDescent="0.3">
      <c r="A57" s="3" t="s">
        <v>53</v>
      </c>
      <c r="B57" s="5"/>
      <c r="C57" s="5"/>
      <c r="D57" s="5"/>
      <c r="E57" s="4">
        <v>3890000</v>
      </c>
      <c r="F57" s="5"/>
      <c r="G57" s="4">
        <v>90721360</v>
      </c>
      <c r="H57" s="4">
        <v>10256367</v>
      </c>
      <c r="I57" s="18">
        <v>100977727</v>
      </c>
      <c r="J57" s="27"/>
    </row>
    <row r="58" spans="1:10" s="24" customFormat="1" ht="14.4" thickBot="1" x14ac:dyDescent="0.3">
      <c r="A58" s="13" t="s">
        <v>54</v>
      </c>
      <c r="B58" s="15">
        <f>SUM(B59+B60+B61++B62+B63+B64+B65+B66+B67+B68+B69+B70+B71+B72+B73+B74+B75+B76+B77)</f>
        <v>27061237</v>
      </c>
      <c r="C58" s="14">
        <f t="shared" ref="C58:I58" si="6">SUM(C59+C60+C61++C62+C63+C64+C65+C66+C67+C68+C69+C70+C71+C72+C73+C74+C75+C76+C77)</f>
        <v>45953634</v>
      </c>
      <c r="D58" s="14">
        <f t="shared" si="6"/>
        <v>40266781</v>
      </c>
      <c r="E58" s="11">
        <f t="shared" si="6"/>
        <v>0</v>
      </c>
      <c r="F58" s="11">
        <f t="shared" si="6"/>
        <v>0</v>
      </c>
      <c r="G58" s="14">
        <f t="shared" si="6"/>
        <v>1070709716</v>
      </c>
      <c r="H58" s="14">
        <f t="shared" si="6"/>
        <v>2507935307</v>
      </c>
      <c r="I58" s="17">
        <f t="shared" si="6"/>
        <v>3583543639</v>
      </c>
      <c r="J58" s="27"/>
    </row>
    <row r="59" spans="1:10" s="24" customFormat="1" x14ac:dyDescent="0.25">
      <c r="A59" s="3" t="s">
        <v>55</v>
      </c>
      <c r="B59" s="4">
        <v>337471</v>
      </c>
      <c r="C59" s="4">
        <v>845415</v>
      </c>
      <c r="D59" s="4">
        <v>808621</v>
      </c>
      <c r="E59" s="5"/>
      <c r="F59" s="5"/>
      <c r="G59" s="4">
        <v>2424420</v>
      </c>
      <c r="H59" s="4">
        <v>122759158</v>
      </c>
      <c r="I59" s="18">
        <v>125183578</v>
      </c>
      <c r="J59" s="27"/>
    </row>
    <row r="60" spans="1:10" s="24" customFormat="1" x14ac:dyDescent="0.25">
      <c r="A60" s="3" t="s">
        <v>56</v>
      </c>
      <c r="B60" s="5"/>
      <c r="C60" s="4">
        <v>565311</v>
      </c>
      <c r="D60" s="4">
        <v>15000</v>
      </c>
      <c r="E60" s="5"/>
      <c r="F60" s="5"/>
      <c r="G60" s="4">
        <v>81267393</v>
      </c>
      <c r="H60" s="4">
        <v>207865710</v>
      </c>
      <c r="I60" s="18">
        <v>289133103</v>
      </c>
      <c r="J60" s="27"/>
    </row>
    <row r="61" spans="1:10" s="24" customFormat="1" x14ac:dyDescent="0.25">
      <c r="A61" s="3" t="s">
        <v>57</v>
      </c>
      <c r="B61" s="4">
        <v>90</v>
      </c>
      <c r="C61" s="4">
        <v>174461</v>
      </c>
      <c r="D61" s="4">
        <v>83044</v>
      </c>
      <c r="E61" s="5"/>
      <c r="F61" s="5"/>
      <c r="G61" s="4">
        <v>306955</v>
      </c>
      <c r="H61" s="4">
        <v>53930421</v>
      </c>
      <c r="I61" s="18">
        <v>59145992</v>
      </c>
      <c r="J61" s="27"/>
    </row>
    <row r="62" spans="1:10" s="24" customFormat="1" x14ac:dyDescent="0.25">
      <c r="A62" s="3" t="s">
        <v>58</v>
      </c>
      <c r="B62" s="4">
        <v>0</v>
      </c>
      <c r="C62" s="4">
        <v>26570</v>
      </c>
      <c r="D62" s="4">
        <v>0</v>
      </c>
      <c r="E62" s="4">
        <v>0</v>
      </c>
      <c r="F62" s="4">
        <v>0</v>
      </c>
      <c r="G62" s="4">
        <v>127312</v>
      </c>
      <c r="H62" s="4">
        <v>16839001</v>
      </c>
      <c r="I62" s="18">
        <v>16966313</v>
      </c>
      <c r="J62" s="27"/>
    </row>
    <row r="63" spans="1:10" s="24" customFormat="1" x14ac:dyDescent="0.25">
      <c r="A63" s="3" t="s">
        <v>59</v>
      </c>
      <c r="B63" s="4">
        <v>0</v>
      </c>
      <c r="C63" s="4">
        <v>2507</v>
      </c>
      <c r="D63" s="4">
        <v>331</v>
      </c>
      <c r="E63" s="4">
        <v>0</v>
      </c>
      <c r="F63" s="4">
        <v>0</v>
      </c>
      <c r="G63" s="4">
        <v>49150</v>
      </c>
      <c r="H63" s="4">
        <v>618695</v>
      </c>
      <c r="I63" s="18">
        <v>667845</v>
      </c>
      <c r="J63" s="27"/>
    </row>
    <row r="64" spans="1:10" s="24" customFormat="1" x14ac:dyDescent="0.25">
      <c r="A64" s="3" t="s">
        <v>60</v>
      </c>
      <c r="B64" s="4">
        <v>0</v>
      </c>
      <c r="C64" s="4">
        <v>974</v>
      </c>
      <c r="D64" s="4">
        <v>0</v>
      </c>
      <c r="E64" s="4">
        <v>0</v>
      </c>
      <c r="F64" s="4">
        <v>0</v>
      </c>
      <c r="G64" s="4">
        <v>1146231</v>
      </c>
      <c r="H64" s="4">
        <v>1297174</v>
      </c>
      <c r="I64" s="18">
        <v>2443405</v>
      </c>
      <c r="J64" s="27"/>
    </row>
    <row r="65" spans="1:10" s="24" customFormat="1" x14ac:dyDescent="0.25">
      <c r="A65" s="3" t="s">
        <v>61</v>
      </c>
      <c r="B65" s="5"/>
      <c r="C65" s="5"/>
      <c r="D65" s="5"/>
      <c r="E65" s="5"/>
      <c r="F65" s="5"/>
      <c r="G65" s="4">
        <v>6929</v>
      </c>
      <c r="H65" s="4">
        <v>4012584</v>
      </c>
      <c r="I65" s="18">
        <v>4019513</v>
      </c>
      <c r="J65" s="27"/>
    </row>
    <row r="66" spans="1:10" s="24" customFormat="1" x14ac:dyDescent="0.25">
      <c r="A66" s="3" t="s">
        <v>62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19189</v>
      </c>
      <c r="H66" s="4">
        <v>5629710</v>
      </c>
      <c r="I66" s="18">
        <v>5648899</v>
      </c>
      <c r="J66" s="27"/>
    </row>
    <row r="67" spans="1:10" s="24" customFormat="1" x14ac:dyDescent="0.25">
      <c r="A67" s="3" t="s">
        <v>63</v>
      </c>
      <c r="B67" s="4">
        <v>182000</v>
      </c>
      <c r="C67" s="4">
        <v>0</v>
      </c>
      <c r="D67" s="4">
        <v>0</v>
      </c>
      <c r="E67" s="4">
        <v>0</v>
      </c>
      <c r="F67" s="4">
        <v>0</v>
      </c>
      <c r="G67" s="4">
        <v>196447640</v>
      </c>
      <c r="H67" s="4">
        <v>58019372</v>
      </c>
      <c r="I67" s="18">
        <v>254467012</v>
      </c>
      <c r="J67" s="27"/>
    </row>
    <row r="68" spans="1:10" s="24" customFormat="1" x14ac:dyDescent="0.25">
      <c r="A68" s="3" t="s">
        <v>64</v>
      </c>
      <c r="B68" s="4">
        <v>4710796</v>
      </c>
      <c r="C68" s="4">
        <v>37428327</v>
      </c>
      <c r="D68" s="4">
        <v>36812504</v>
      </c>
      <c r="E68" s="4">
        <v>0</v>
      </c>
      <c r="F68" s="4">
        <v>0</v>
      </c>
      <c r="G68" s="4">
        <v>16059872</v>
      </c>
      <c r="H68" s="4">
        <v>1297614486</v>
      </c>
      <c r="I68" s="18">
        <v>1313674358</v>
      </c>
      <c r="J68" s="27"/>
    </row>
    <row r="69" spans="1:10" s="24" customFormat="1" x14ac:dyDescent="0.25">
      <c r="A69" s="3" t="s">
        <v>65</v>
      </c>
      <c r="B69" s="4">
        <v>377624</v>
      </c>
      <c r="C69" s="4">
        <v>270630</v>
      </c>
      <c r="D69" s="4">
        <v>0</v>
      </c>
      <c r="E69" s="4">
        <v>0</v>
      </c>
      <c r="F69" s="4">
        <v>0</v>
      </c>
      <c r="G69" s="4">
        <v>49216173</v>
      </c>
      <c r="H69" s="4">
        <v>0</v>
      </c>
      <c r="I69" s="18">
        <v>49216173</v>
      </c>
      <c r="J69" s="27"/>
    </row>
    <row r="70" spans="1:10" s="24" customFormat="1" x14ac:dyDescent="0.25">
      <c r="A70" s="3" t="s">
        <v>66</v>
      </c>
      <c r="B70" s="4">
        <v>939046</v>
      </c>
      <c r="C70" s="4">
        <v>170405</v>
      </c>
      <c r="D70" s="4">
        <v>0</v>
      </c>
      <c r="E70" s="4">
        <v>0</v>
      </c>
      <c r="F70" s="4">
        <v>0</v>
      </c>
      <c r="G70" s="4">
        <v>5067916</v>
      </c>
      <c r="H70" s="4">
        <v>145500856</v>
      </c>
      <c r="I70" s="18">
        <v>150568772</v>
      </c>
      <c r="J70" s="27"/>
    </row>
    <row r="71" spans="1:10" s="24" customFormat="1" x14ac:dyDescent="0.25">
      <c r="A71" s="3" t="s">
        <v>67</v>
      </c>
      <c r="B71" s="4">
        <v>6638921</v>
      </c>
      <c r="C71" s="4">
        <v>1740723</v>
      </c>
      <c r="D71" s="4">
        <v>139000</v>
      </c>
      <c r="E71" s="4">
        <v>0</v>
      </c>
      <c r="F71" s="4">
        <v>0</v>
      </c>
      <c r="G71" s="4">
        <v>209880377</v>
      </c>
      <c r="H71" s="4">
        <v>97294878</v>
      </c>
      <c r="I71" s="18">
        <v>307175255</v>
      </c>
      <c r="J71" s="27"/>
    </row>
    <row r="72" spans="1:10" s="24" customFormat="1" x14ac:dyDescent="0.25">
      <c r="A72" s="3" t="s">
        <v>68</v>
      </c>
      <c r="B72" s="5"/>
      <c r="C72" s="4">
        <v>1050048</v>
      </c>
      <c r="D72" s="4">
        <v>25000</v>
      </c>
      <c r="E72" s="4">
        <v>0</v>
      </c>
      <c r="F72" s="4">
        <v>0</v>
      </c>
      <c r="G72" s="4">
        <v>117434971</v>
      </c>
      <c r="H72" s="4">
        <v>22346388</v>
      </c>
      <c r="I72" s="18">
        <v>139771359</v>
      </c>
      <c r="J72" s="27"/>
    </row>
    <row r="73" spans="1:10" s="24" customFormat="1" x14ac:dyDescent="0.25">
      <c r="A73" s="3" t="s">
        <v>69</v>
      </c>
      <c r="B73" s="4">
        <v>47840</v>
      </c>
      <c r="C73" s="4">
        <v>663240</v>
      </c>
      <c r="D73" s="4">
        <v>696825</v>
      </c>
      <c r="E73" s="5"/>
      <c r="F73" s="5"/>
      <c r="G73" s="4">
        <v>15845914</v>
      </c>
      <c r="H73" s="4">
        <v>79407866</v>
      </c>
      <c r="I73" s="18">
        <v>95253780</v>
      </c>
      <c r="J73" s="27"/>
    </row>
    <row r="74" spans="1:10" s="24" customFormat="1" x14ac:dyDescent="0.25">
      <c r="A74" s="3" t="s">
        <v>70</v>
      </c>
      <c r="B74" s="4">
        <v>13508665</v>
      </c>
      <c r="C74" s="4">
        <v>1871395</v>
      </c>
      <c r="D74" s="4">
        <v>356820</v>
      </c>
      <c r="E74" s="4">
        <v>0</v>
      </c>
      <c r="F74" s="4">
        <v>0</v>
      </c>
      <c r="G74" s="4">
        <v>306228314</v>
      </c>
      <c r="H74" s="4">
        <v>311265644</v>
      </c>
      <c r="I74" s="18">
        <v>617493958</v>
      </c>
      <c r="J74" s="27"/>
    </row>
    <row r="75" spans="1:10" s="24" customFormat="1" x14ac:dyDescent="0.25">
      <c r="A75" s="3" t="s">
        <v>71</v>
      </c>
      <c r="B75" s="4">
        <v>105808</v>
      </c>
      <c r="C75" s="4">
        <v>355956</v>
      </c>
      <c r="D75" s="4">
        <v>0</v>
      </c>
      <c r="E75" s="4">
        <v>0</v>
      </c>
      <c r="F75" s="4">
        <v>0</v>
      </c>
      <c r="G75" s="4">
        <v>64643697</v>
      </c>
      <c r="H75" s="4">
        <v>55385927</v>
      </c>
      <c r="I75" s="18">
        <v>120029624</v>
      </c>
      <c r="J75" s="27"/>
    </row>
    <row r="76" spans="1:10" s="24" customFormat="1" x14ac:dyDescent="0.25">
      <c r="A76" s="3" t="s">
        <v>72</v>
      </c>
      <c r="B76" s="4">
        <v>187499</v>
      </c>
      <c r="C76" s="4">
        <v>787195</v>
      </c>
      <c r="D76" s="4">
        <v>1176007</v>
      </c>
      <c r="E76" s="4">
        <v>0</v>
      </c>
      <c r="F76" s="4">
        <v>0</v>
      </c>
      <c r="G76" s="4">
        <v>4507850</v>
      </c>
      <c r="H76" s="4">
        <v>28147437</v>
      </c>
      <c r="I76" s="18">
        <v>32655287</v>
      </c>
      <c r="J76" s="27"/>
    </row>
    <row r="77" spans="1:10" s="24" customFormat="1" ht="14.4" thickBot="1" x14ac:dyDescent="0.3">
      <c r="A77" s="3" t="s">
        <v>73</v>
      </c>
      <c r="B77" s="4">
        <v>25477</v>
      </c>
      <c r="C77" s="4">
        <v>477</v>
      </c>
      <c r="D77" s="4">
        <v>153629</v>
      </c>
      <c r="E77" s="4">
        <v>0</v>
      </c>
      <c r="F77" s="4">
        <v>0</v>
      </c>
      <c r="G77" s="4">
        <v>29413</v>
      </c>
      <c r="H77" s="4">
        <v>0</v>
      </c>
      <c r="I77" s="18">
        <v>29413</v>
      </c>
      <c r="J77" s="27"/>
    </row>
    <row r="78" spans="1:10" s="24" customFormat="1" ht="14.4" thickBot="1" x14ac:dyDescent="0.3">
      <c r="A78" s="13" t="s">
        <v>74</v>
      </c>
      <c r="B78" s="15">
        <v>4608134</v>
      </c>
      <c r="C78" s="14">
        <v>3393298</v>
      </c>
      <c r="D78" s="14">
        <v>2126262</v>
      </c>
      <c r="E78" s="11">
        <v>24325000</v>
      </c>
      <c r="F78" s="11">
        <v>7108110</v>
      </c>
      <c r="G78" s="14">
        <v>5546250</v>
      </c>
      <c r="H78" s="14">
        <v>376481092</v>
      </c>
      <c r="I78" s="17">
        <v>382027342</v>
      </c>
      <c r="J78" s="27"/>
    </row>
    <row r="79" spans="1:10" s="24" customFormat="1" ht="14.4" thickBot="1" x14ac:dyDescent="0.3">
      <c r="A79" s="3" t="s">
        <v>75</v>
      </c>
      <c r="B79" s="4">
        <v>4608134</v>
      </c>
      <c r="C79" s="4">
        <v>3393298</v>
      </c>
      <c r="D79" s="4">
        <v>2126262</v>
      </c>
      <c r="E79" s="4">
        <v>24325000</v>
      </c>
      <c r="F79" s="4">
        <v>7108110</v>
      </c>
      <c r="G79" s="4">
        <v>5546250</v>
      </c>
      <c r="H79" s="4">
        <v>376481092</v>
      </c>
      <c r="I79" s="18">
        <v>382027342</v>
      </c>
      <c r="J79" s="27"/>
    </row>
    <row r="80" spans="1:10" s="24" customFormat="1" ht="14.4" thickBot="1" x14ac:dyDescent="0.3">
      <c r="A80" s="13" t="s">
        <v>76</v>
      </c>
      <c r="B80" s="15">
        <f>SUM(B81+B82+B83+B84+B85+B86+B87+B88+B89+B90+B91+B92+B93+B94+B95+B96+B97+B98+B99+B100+B101+B102+B103+B104+B105+B106+B107+B108+B109+B110+B111+B112+B113+B114+B115+B116+B117+B118+B119+B120+B121+B122+B123+B124+B125+B126+B127+B128)</f>
        <v>37789699</v>
      </c>
      <c r="C80" s="14">
        <f t="shared" ref="C80:I80" si="7">SUM(C81+C82+C83+C84+C85+C86+C87+C88+C89+C90+C91+C92+C93+C94+C95+C96+C97+C98+C99+C100+C101+C102+C103+C104+C105+C106+C107+C108+C109+C110+C111+C112+C113+C114+C115+C116+C117+C118+C119+C120+C121+C122+C123+C124+C125+C126+C127+C128)</f>
        <v>121322641</v>
      </c>
      <c r="D80" s="14">
        <f t="shared" si="7"/>
        <v>337962405</v>
      </c>
      <c r="E80" s="11">
        <f t="shared" si="7"/>
        <v>141941714</v>
      </c>
      <c r="F80" s="11">
        <f t="shared" si="7"/>
        <v>107706420</v>
      </c>
      <c r="G80" s="14">
        <f t="shared" si="7"/>
        <v>6248755975</v>
      </c>
      <c r="H80" s="14">
        <f t="shared" si="7"/>
        <v>14962106342</v>
      </c>
      <c r="I80" s="17">
        <f t="shared" si="7"/>
        <v>21221625497</v>
      </c>
      <c r="J80" s="27"/>
    </row>
    <row r="81" spans="1:10" s="24" customFormat="1" x14ac:dyDescent="0.25">
      <c r="A81" s="3" t="s">
        <v>77</v>
      </c>
      <c r="B81" s="4">
        <v>38880</v>
      </c>
      <c r="C81" s="4">
        <v>38880</v>
      </c>
      <c r="D81" s="4">
        <v>0</v>
      </c>
      <c r="E81" s="4">
        <v>0</v>
      </c>
      <c r="F81" s="4">
        <v>0</v>
      </c>
      <c r="G81" s="4">
        <v>0</v>
      </c>
      <c r="H81" s="4">
        <v>5565216</v>
      </c>
      <c r="I81" s="18">
        <v>5565216</v>
      </c>
      <c r="J81" s="27"/>
    </row>
    <row r="82" spans="1:10" s="24" customFormat="1" x14ac:dyDescent="0.25">
      <c r="A82" s="3" t="s">
        <v>78</v>
      </c>
      <c r="B82" s="4">
        <v>45011</v>
      </c>
      <c r="C82" s="4">
        <v>81671</v>
      </c>
      <c r="D82" s="4">
        <v>36660</v>
      </c>
      <c r="E82" s="4">
        <v>0</v>
      </c>
      <c r="F82" s="4">
        <v>0</v>
      </c>
      <c r="G82" s="4">
        <v>168357630</v>
      </c>
      <c r="H82" s="4">
        <v>44420480</v>
      </c>
      <c r="I82" s="18">
        <v>212778110</v>
      </c>
      <c r="J82" s="27"/>
    </row>
    <row r="83" spans="1:10" s="24" customFormat="1" x14ac:dyDescent="0.25">
      <c r="A83" s="3" t="s">
        <v>79</v>
      </c>
      <c r="B83" s="4">
        <v>1126768</v>
      </c>
      <c r="C83" s="4">
        <v>1177508</v>
      </c>
      <c r="D83" s="4">
        <v>50740</v>
      </c>
      <c r="E83" s="4">
        <v>0</v>
      </c>
      <c r="F83" s="4">
        <v>0</v>
      </c>
      <c r="G83" s="4">
        <v>67411054</v>
      </c>
      <c r="H83" s="4">
        <v>181789335</v>
      </c>
      <c r="I83" s="18">
        <v>249200389</v>
      </c>
      <c r="J83" s="27"/>
    </row>
    <row r="84" spans="1:10" s="24" customFormat="1" x14ac:dyDescent="0.25">
      <c r="A84" s="3" t="s">
        <v>80</v>
      </c>
      <c r="B84" s="4">
        <v>13033029</v>
      </c>
      <c r="C84" s="4">
        <v>35248331</v>
      </c>
      <c r="D84" s="4">
        <v>22215302</v>
      </c>
      <c r="E84" s="4">
        <v>61747626</v>
      </c>
      <c r="F84" s="4">
        <v>104275502</v>
      </c>
      <c r="G84" s="4">
        <v>564917317</v>
      </c>
      <c r="H84" s="4">
        <v>2999099898</v>
      </c>
      <c r="I84" s="18">
        <v>3564017215</v>
      </c>
      <c r="J84" s="27"/>
    </row>
    <row r="85" spans="1:10" s="24" customFormat="1" x14ac:dyDescent="0.25">
      <c r="A85" s="3" t="s">
        <v>81</v>
      </c>
      <c r="B85" s="4">
        <v>-181579</v>
      </c>
      <c r="C85" s="4">
        <v>1469183</v>
      </c>
      <c r="D85" s="4">
        <v>1650762</v>
      </c>
      <c r="E85" s="4">
        <v>0</v>
      </c>
      <c r="F85" s="4">
        <v>0</v>
      </c>
      <c r="G85" s="4">
        <v>189162613</v>
      </c>
      <c r="H85" s="4">
        <v>270106751</v>
      </c>
      <c r="I85" s="18">
        <v>459269364</v>
      </c>
      <c r="J85" s="27"/>
    </row>
    <row r="86" spans="1:10" s="24" customFormat="1" x14ac:dyDescent="0.25">
      <c r="A86" s="3" t="s">
        <v>82</v>
      </c>
      <c r="B86" s="4">
        <v>68174</v>
      </c>
      <c r="C86" s="4">
        <v>79215</v>
      </c>
      <c r="D86" s="4">
        <v>11041</v>
      </c>
      <c r="E86" s="4">
        <v>0</v>
      </c>
      <c r="F86" s="4">
        <v>0</v>
      </c>
      <c r="G86" s="4">
        <v>44850019</v>
      </c>
      <c r="H86" s="4">
        <v>19166153</v>
      </c>
      <c r="I86" s="18">
        <v>64016172</v>
      </c>
      <c r="J86" s="27"/>
    </row>
    <row r="87" spans="1:10" s="24" customFormat="1" x14ac:dyDescent="0.25">
      <c r="A87" s="3" t="s">
        <v>83</v>
      </c>
      <c r="B87" s="4">
        <v>2959309</v>
      </c>
      <c r="C87" s="4">
        <v>3224427</v>
      </c>
      <c r="D87" s="4">
        <v>265118</v>
      </c>
      <c r="E87" s="4">
        <v>0</v>
      </c>
      <c r="F87" s="4">
        <v>0</v>
      </c>
      <c r="G87" s="4">
        <v>335957311</v>
      </c>
      <c r="H87" s="4">
        <v>427260208</v>
      </c>
      <c r="I87" s="18">
        <v>763217519</v>
      </c>
      <c r="J87" s="27"/>
    </row>
    <row r="88" spans="1:10" s="24" customFormat="1" x14ac:dyDescent="0.25">
      <c r="A88" s="3" t="s">
        <v>84</v>
      </c>
      <c r="B88" s="4">
        <v>39751</v>
      </c>
      <c r="C88" s="4">
        <v>1101045</v>
      </c>
      <c r="D88" s="4">
        <v>1061294</v>
      </c>
      <c r="E88" s="4">
        <v>0</v>
      </c>
      <c r="F88" s="4">
        <v>0</v>
      </c>
      <c r="G88" s="4">
        <v>86133447</v>
      </c>
      <c r="H88" s="4">
        <v>292143672</v>
      </c>
      <c r="I88" s="18">
        <v>378266894</v>
      </c>
      <c r="J88" s="27"/>
    </row>
    <row r="89" spans="1:10" s="24" customFormat="1" x14ac:dyDescent="0.25">
      <c r="A89" s="3" t="s">
        <v>85</v>
      </c>
      <c r="B89" s="4">
        <v>-174813</v>
      </c>
      <c r="C89" s="4">
        <v>675037</v>
      </c>
      <c r="D89" s="4">
        <v>849850</v>
      </c>
      <c r="E89" s="4">
        <v>0</v>
      </c>
      <c r="F89" s="4">
        <v>0</v>
      </c>
      <c r="G89" s="4">
        <v>137834597</v>
      </c>
      <c r="H89" s="4">
        <v>112673319</v>
      </c>
      <c r="I89" s="18">
        <v>250507916</v>
      </c>
      <c r="J89" s="27"/>
    </row>
    <row r="90" spans="1:10" s="24" customFormat="1" x14ac:dyDescent="0.25">
      <c r="A90" s="3" t="s">
        <v>86</v>
      </c>
      <c r="B90" s="4">
        <v>2160419</v>
      </c>
      <c r="C90" s="4">
        <v>2201812</v>
      </c>
      <c r="D90" s="4">
        <v>41393</v>
      </c>
      <c r="E90" s="4">
        <v>0</v>
      </c>
      <c r="F90" s="4">
        <v>0</v>
      </c>
      <c r="G90" s="4">
        <v>202074521</v>
      </c>
      <c r="H90" s="4">
        <v>282265923</v>
      </c>
      <c r="I90" s="18">
        <v>484340444</v>
      </c>
      <c r="J90" s="27"/>
    </row>
    <row r="91" spans="1:10" s="24" customFormat="1" x14ac:dyDescent="0.25">
      <c r="A91" s="3" t="s">
        <v>87</v>
      </c>
      <c r="B91" s="4">
        <v>436932</v>
      </c>
      <c r="C91" s="4">
        <v>2201013</v>
      </c>
      <c r="D91" s="4">
        <v>1764081</v>
      </c>
      <c r="E91" s="4">
        <v>0</v>
      </c>
      <c r="F91" s="4">
        <v>0</v>
      </c>
      <c r="G91" s="4">
        <v>184005009</v>
      </c>
      <c r="H91" s="4">
        <v>337848457</v>
      </c>
      <c r="I91" s="18">
        <v>521853466</v>
      </c>
      <c r="J91" s="27"/>
    </row>
    <row r="92" spans="1:10" s="24" customFormat="1" x14ac:dyDescent="0.25">
      <c r="A92" s="3" t="s">
        <v>88</v>
      </c>
      <c r="B92" s="4">
        <v>-1564578</v>
      </c>
      <c r="C92" s="4">
        <v>1518592</v>
      </c>
      <c r="D92" s="4">
        <v>3101819</v>
      </c>
      <c r="E92" s="4">
        <v>0</v>
      </c>
      <c r="F92" s="4">
        <v>0</v>
      </c>
      <c r="G92" s="4">
        <v>71437</v>
      </c>
      <c r="H92" s="4">
        <v>293814807</v>
      </c>
      <c r="I92" s="18">
        <v>293886244</v>
      </c>
      <c r="J92" s="27"/>
    </row>
    <row r="93" spans="1:10" s="24" customFormat="1" x14ac:dyDescent="0.25">
      <c r="A93" s="3" t="s">
        <v>89</v>
      </c>
      <c r="B93" s="5"/>
      <c r="C93" s="4">
        <v>13552</v>
      </c>
      <c r="D93" s="4">
        <v>593639</v>
      </c>
      <c r="E93" s="5"/>
      <c r="F93" s="5"/>
      <c r="G93" s="4">
        <v>45065342</v>
      </c>
      <c r="H93" s="5"/>
      <c r="I93" s="20"/>
      <c r="J93" s="27"/>
    </row>
    <row r="94" spans="1:10" s="24" customFormat="1" x14ac:dyDescent="0.25">
      <c r="A94" s="3" t="s">
        <v>90</v>
      </c>
      <c r="B94" s="4">
        <v>68174</v>
      </c>
      <c r="C94" s="4">
        <v>79215</v>
      </c>
      <c r="D94" s="4">
        <v>11041</v>
      </c>
      <c r="E94" s="4">
        <v>0</v>
      </c>
      <c r="F94" s="4">
        <v>0</v>
      </c>
      <c r="G94" s="4">
        <v>145852742</v>
      </c>
      <c r="H94" s="4">
        <v>270780933</v>
      </c>
      <c r="I94" s="18">
        <v>416633675</v>
      </c>
      <c r="J94" s="27"/>
    </row>
    <row r="95" spans="1:10" s="24" customFormat="1" x14ac:dyDescent="0.25">
      <c r="A95" s="3" t="s">
        <v>91</v>
      </c>
      <c r="B95" s="4">
        <v>42421</v>
      </c>
      <c r="C95" s="4">
        <v>713330</v>
      </c>
      <c r="D95" s="4">
        <v>670909</v>
      </c>
      <c r="E95" s="4">
        <v>0</v>
      </c>
      <c r="F95" s="4">
        <v>0</v>
      </c>
      <c r="G95" s="4">
        <v>35300760</v>
      </c>
      <c r="H95" s="4">
        <v>98525126</v>
      </c>
      <c r="I95" s="18">
        <v>133825886</v>
      </c>
      <c r="J95" s="27"/>
    </row>
    <row r="96" spans="1:10" s="24" customFormat="1" x14ac:dyDescent="0.25">
      <c r="A96" s="3" t="s">
        <v>92</v>
      </c>
      <c r="B96" s="4">
        <v>2991529</v>
      </c>
      <c r="C96" s="4">
        <v>5289743</v>
      </c>
      <c r="D96" s="4">
        <v>2298214</v>
      </c>
      <c r="E96" s="4">
        <v>0</v>
      </c>
      <c r="F96" s="4">
        <v>0</v>
      </c>
      <c r="G96" s="4">
        <v>674751494</v>
      </c>
      <c r="H96" s="4">
        <v>1434769601</v>
      </c>
      <c r="I96" s="18">
        <v>2109521095</v>
      </c>
      <c r="J96" s="27"/>
    </row>
    <row r="97" spans="1:10" s="24" customFormat="1" x14ac:dyDescent="0.25">
      <c r="A97" s="3" t="s">
        <v>93</v>
      </c>
      <c r="B97" s="4">
        <v>-1056838</v>
      </c>
      <c r="C97" s="4">
        <v>1907404</v>
      </c>
      <c r="D97" s="4">
        <v>2964241</v>
      </c>
      <c r="E97" s="4">
        <v>0</v>
      </c>
      <c r="F97" s="4">
        <v>0</v>
      </c>
      <c r="G97" s="4">
        <v>35714091</v>
      </c>
      <c r="H97" s="4">
        <v>375506941</v>
      </c>
      <c r="I97" s="18">
        <v>411221032</v>
      </c>
      <c r="J97" s="27"/>
    </row>
    <row r="98" spans="1:10" s="24" customFormat="1" x14ac:dyDescent="0.25">
      <c r="A98" s="3" t="s">
        <v>94</v>
      </c>
      <c r="B98" s="4">
        <v>-2246449</v>
      </c>
      <c r="C98" s="4">
        <v>6413150</v>
      </c>
      <c r="D98" s="4">
        <v>8659599</v>
      </c>
      <c r="E98" s="4">
        <v>0</v>
      </c>
      <c r="F98" s="4">
        <v>0</v>
      </c>
      <c r="G98" s="4">
        <v>63730369</v>
      </c>
      <c r="H98" s="4">
        <v>1815148751</v>
      </c>
      <c r="I98" s="18">
        <v>2314665140</v>
      </c>
      <c r="J98" s="27"/>
    </row>
    <row r="99" spans="1:10" s="24" customFormat="1" x14ac:dyDescent="0.25">
      <c r="A99" s="3" t="s">
        <v>95</v>
      </c>
      <c r="B99" s="4">
        <v>3079133</v>
      </c>
      <c r="C99" s="4">
        <v>3171910</v>
      </c>
      <c r="D99" s="4">
        <v>29573</v>
      </c>
      <c r="E99" s="4">
        <v>0</v>
      </c>
      <c r="F99" s="4">
        <v>0</v>
      </c>
      <c r="G99" s="4">
        <v>563747506</v>
      </c>
      <c r="H99" s="4">
        <v>975635794</v>
      </c>
      <c r="I99" s="18">
        <v>1539383300</v>
      </c>
      <c r="J99" s="27"/>
    </row>
    <row r="100" spans="1:10" s="24" customFormat="1" x14ac:dyDescent="0.25">
      <c r="A100" s="3" t="s">
        <v>96</v>
      </c>
      <c r="B100" s="4">
        <v>80249</v>
      </c>
      <c r="C100" s="4">
        <v>1988021</v>
      </c>
      <c r="D100" s="4">
        <v>1949364</v>
      </c>
      <c r="E100" s="4">
        <v>0</v>
      </c>
      <c r="F100" s="4">
        <v>0</v>
      </c>
      <c r="G100" s="4">
        <v>164779090</v>
      </c>
      <c r="H100" s="4">
        <v>293814807</v>
      </c>
      <c r="I100" s="18">
        <v>293886244</v>
      </c>
      <c r="J100" s="27"/>
    </row>
    <row r="101" spans="1:10" s="24" customFormat="1" x14ac:dyDescent="0.25">
      <c r="A101" s="3" t="s">
        <v>97</v>
      </c>
      <c r="B101" s="4">
        <v>150000</v>
      </c>
      <c r="C101" s="4">
        <v>164465</v>
      </c>
      <c r="D101" s="4">
        <v>14465</v>
      </c>
      <c r="E101" s="5"/>
      <c r="F101" s="5"/>
      <c r="G101" s="4">
        <v>56950708</v>
      </c>
      <c r="H101" s="4">
        <v>61950165</v>
      </c>
      <c r="I101" s="18">
        <v>118900873</v>
      </c>
      <c r="J101" s="27"/>
    </row>
    <row r="102" spans="1:10" s="24" customFormat="1" x14ac:dyDescent="0.25">
      <c r="A102" s="3" t="s">
        <v>98</v>
      </c>
      <c r="B102" s="5"/>
      <c r="C102" s="4">
        <v>15844712</v>
      </c>
      <c r="D102" s="4">
        <v>222699560</v>
      </c>
      <c r="E102" s="4">
        <v>0</v>
      </c>
      <c r="F102" s="4">
        <v>0</v>
      </c>
      <c r="G102" s="4">
        <v>45617104</v>
      </c>
      <c r="H102" s="4">
        <v>104392827</v>
      </c>
      <c r="I102" s="18">
        <v>150009931</v>
      </c>
      <c r="J102" s="27"/>
    </row>
    <row r="103" spans="1:10" s="24" customFormat="1" x14ac:dyDescent="0.25">
      <c r="A103" s="3" t="s">
        <v>99</v>
      </c>
      <c r="B103" s="5"/>
      <c r="C103" s="4">
        <v>1854052</v>
      </c>
      <c r="D103" s="4">
        <v>1685970</v>
      </c>
      <c r="E103" s="4">
        <v>0</v>
      </c>
      <c r="F103" s="4">
        <v>0</v>
      </c>
      <c r="G103" s="4">
        <v>15502062</v>
      </c>
      <c r="H103" s="4">
        <v>22384512</v>
      </c>
      <c r="I103" s="18">
        <v>37886574</v>
      </c>
      <c r="J103" s="27"/>
    </row>
    <row r="104" spans="1:10" s="24" customFormat="1" x14ac:dyDescent="0.25">
      <c r="A104" s="3" t="s">
        <v>100</v>
      </c>
      <c r="B104" s="5"/>
      <c r="C104" s="4">
        <v>543928</v>
      </c>
      <c r="D104" s="4">
        <v>385059</v>
      </c>
      <c r="E104" s="4">
        <v>1930075</v>
      </c>
      <c r="F104" s="4">
        <v>804000</v>
      </c>
      <c r="G104" s="4">
        <v>102575503</v>
      </c>
      <c r="H104" s="4">
        <v>82805110</v>
      </c>
      <c r="I104" s="18">
        <v>185380613</v>
      </c>
      <c r="J104" s="27"/>
    </row>
    <row r="105" spans="1:10" s="24" customFormat="1" x14ac:dyDescent="0.25">
      <c r="A105" s="3" t="s">
        <v>101</v>
      </c>
      <c r="B105" s="4">
        <v>337</v>
      </c>
      <c r="C105" s="4">
        <v>411550</v>
      </c>
      <c r="D105" s="4">
        <v>411470</v>
      </c>
      <c r="E105" s="4">
        <v>21590000</v>
      </c>
      <c r="F105" s="4">
        <v>2463125</v>
      </c>
      <c r="G105" s="4">
        <v>137834597</v>
      </c>
      <c r="H105" s="4">
        <v>56686791</v>
      </c>
      <c r="I105" s="18">
        <v>131868682</v>
      </c>
      <c r="J105" s="27"/>
    </row>
    <row r="106" spans="1:10" s="24" customFormat="1" x14ac:dyDescent="0.25">
      <c r="A106" s="3" t="s">
        <v>102</v>
      </c>
      <c r="B106" s="5"/>
      <c r="C106" s="5"/>
      <c r="D106" s="5"/>
      <c r="E106" s="5"/>
      <c r="F106" s="5"/>
      <c r="G106" s="5"/>
      <c r="H106" s="5"/>
      <c r="I106" s="20"/>
      <c r="J106" s="27"/>
    </row>
    <row r="107" spans="1:10" s="24" customFormat="1" x14ac:dyDescent="0.25">
      <c r="A107" s="3" t="s">
        <v>103</v>
      </c>
      <c r="B107" s="4">
        <v>1345774</v>
      </c>
      <c r="C107" s="4">
        <v>5195720</v>
      </c>
      <c r="D107" s="4">
        <v>4943914</v>
      </c>
      <c r="E107" s="4">
        <v>13380000</v>
      </c>
      <c r="F107" s="4">
        <v>163793</v>
      </c>
      <c r="G107" s="4">
        <v>52673086</v>
      </c>
      <c r="H107" s="4">
        <v>176351839</v>
      </c>
      <c r="I107" s="18">
        <v>229024925</v>
      </c>
      <c r="J107" s="27"/>
    </row>
    <row r="108" spans="1:10" s="24" customFormat="1" x14ac:dyDescent="0.25">
      <c r="A108" s="3" t="s">
        <v>104</v>
      </c>
      <c r="B108" s="4">
        <v>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18">
        <v>0</v>
      </c>
      <c r="J108" s="27"/>
    </row>
    <row r="109" spans="1:10" s="24" customFormat="1" x14ac:dyDescent="0.25">
      <c r="A109" s="3" t="s">
        <v>105</v>
      </c>
      <c r="B109" s="4">
        <v>1439490</v>
      </c>
      <c r="C109" s="4">
        <v>513899</v>
      </c>
      <c r="D109" s="4">
        <v>61976</v>
      </c>
      <c r="E109" s="4">
        <v>0</v>
      </c>
      <c r="F109" s="4">
        <v>0</v>
      </c>
      <c r="G109" s="4">
        <v>274463</v>
      </c>
      <c r="H109" s="4">
        <v>30450931</v>
      </c>
      <c r="I109" s="18">
        <v>30725394</v>
      </c>
      <c r="J109" s="27"/>
    </row>
    <row r="110" spans="1:10" s="24" customFormat="1" x14ac:dyDescent="0.25">
      <c r="A110" s="3" t="s">
        <v>106</v>
      </c>
      <c r="B110" s="5"/>
      <c r="C110" s="5"/>
      <c r="D110" s="5"/>
      <c r="E110" s="5"/>
      <c r="F110" s="5"/>
      <c r="G110" s="5"/>
      <c r="H110" s="5"/>
      <c r="I110" s="20"/>
      <c r="J110" s="27"/>
    </row>
    <row r="111" spans="1:10" s="24" customFormat="1" x14ac:dyDescent="0.25">
      <c r="A111" s="3" t="s">
        <v>107</v>
      </c>
      <c r="B111" s="5"/>
      <c r="C111" s="4">
        <v>15441960</v>
      </c>
      <c r="D111" s="4">
        <v>49689240</v>
      </c>
      <c r="E111" s="5"/>
      <c r="F111" s="5"/>
      <c r="G111" s="4">
        <v>918883210</v>
      </c>
      <c r="H111" s="4">
        <v>2347336140</v>
      </c>
      <c r="I111" s="18">
        <v>3266219350</v>
      </c>
      <c r="J111" s="27"/>
    </row>
    <row r="112" spans="1:10" s="24" customFormat="1" x14ac:dyDescent="0.25">
      <c r="A112" s="3" t="s">
        <v>108</v>
      </c>
      <c r="B112" s="4">
        <v>107501</v>
      </c>
      <c r="C112" s="4">
        <v>111813</v>
      </c>
      <c r="D112" s="4">
        <v>1500</v>
      </c>
      <c r="E112" s="5"/>
      <c r="F112" s="5"/>
      <c r="G112" s="4">
        <v>206855026</v>
      </c>
      <c r="H112" s="4">
        <v>36975731</v>
      </c>
      <c r="I112" s="18">
        <v>243830757</v>
      </c>
      <c r="J112" s="27"/>
    </row>
    <row r="113" spans="1:10" s="24" customFormat="1" x14ac:dyDescent="0.25">
      <c r="A113" s="3" t="s">
        <v>109</v>
      </c>
      <c r="B113" s="4">
        <v>33985</v>
      </c>
      <c r="C113" s="4">
        <v>233554</v>
      </c>
      <c r="D113" s="4">
        <v>349614</v>
      </c>
      <c r="E113" s="4">
        <v>10947975</v>
      </c>
      <c r="F113" s="5"/>
      <c r="G113" s="4">
        <v>8548240</v>
      </c>
      <c r="H113" s="4">
        <v>100648049</v>
      </c>
      <c r="I113" s="18">
        <v>109196289</v>
      </c>
      <c r="J113" s="27"/>
    </row>
    <row r="114" spans="1:10" s="24" customFormat="1" x14ac:dyDescent="0.25">
      <c r="A114" s="3" t="s">
        <v>110</v>
      </c>
      <c r="B114" s="4">
        <v>25843</v>
      </c>
      <c r="C114" s="4">
        <v>77173</v>
      </c>
      <c r="D114" s="4">
        <v>198839</v>
      </c>
      <c r="E114" s="4">
        <v>3810338</v>
      </c>
      <c r="F114" s="5"/>
      <c r="G114" s="4">
        <v>2799930</v>
      </c>
      <c r="H114" s="4">
        <v>33241386</v>
      </c>
      <c r="I114" s="18">
        <v>36041316</v>
      </c>
      <c r="J114" s="27"/>
    </row>
    <row r="115" spans="1:10" s="24" customFormat="1" x14ac:dyDescent="0.25">
      <c r="A115" s="3" t="s">
        <v>111</v>
      </c>
      <c r="B115" s="4">
        <v>187157</v>
      </c>
      <c r="C115" s="4">
        <v>133000</v>
      </c>
      <c r="D115" s="4">
        <v>827010</v>
      </c>
      <c r="E115" s="4">
        <v>28535700</v>
      </c>
      <c r="F115" s="5"/>
      <c r="G115" s="4">
        <v>17833766</v>
      </c>
      <c r="H115" s="4">
        <v>57315110</v>
      </c>
      <c r="I115" s="18">
        <v>75148876</v>
      </c>
      <c r="J115" s="27"/>
    </row>
    <row r="116" spans="1:10" s="24" customFormat="1" x14ac:dyDescent="0.25">
      <c r="A116" s="3" t="s">
        <v>112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18">
        <v>0</v>
      </c>
      <c r="J116" s="27"/>
    </row>
    <row r="117" spans="1:10" s="24" customFormat="1" x14ac:dyDescent="0.25">
      <c r="A117" s="3" t="s">
        <v>113</v>
      </c>
      <c r="B117" s="4">
        <v>29251</v>
      </c>
      <c r="C117" s="4">
        <v>29251</v>
      </c>
      <c r="D117" s="4">
        <v>0</v>
      </c>
      <c r="E117" s="4">
        <v>0</v>
      </c>
      <c r="F117" s="4">
        <v>0</v>
      </c>
      <c r="G117" s="4">
        <v>38317827</v>
      </c>
      <c r="H117" s="4">
        <v>5657121</v>
      </c>
      <c r="I117" s="18">
        <v>43974948</v>
      </c>
      <c r="J117" s="27"/>
    </row>
    <row r="118" spans="1:10" s="24" customFormat="1" x14ac:dyDescent="0.25">
      <c r="A118" s="3" t="s">
        <v>114</v>
      </c>
      <c r="B118" s="4">
        <v>0</v>
      </c>
      <c r="C118" s="4">
        <v>355990</v>
      </c>
      <c r="D118" s="4">
        <v>355990</v>
      </c>
      <c r="E118" s="4">
        <v>0</v>
      </c>
      <c r="F118" s="4">
        <v>0</v>
      </c>
      <c r="G118" s="4">
        <v>9580052</v>
      </c>
      <c r="H118" s="4">
        <v>14818098</v>
      </c>
      <c r="I118" s="18">
        <v>24398150</v>
      </c>
      <c r="J118" s="27"/>
    </row>
    <row r="119" spans="1:10" s="24" customFormat="1" x14ac:dyDescent="0.25">
      <c r="A119" s="3" t="s">
        <v>115</v>
      </c>
      <c r="B119" s="4">
        <v>0</v>
      </c>
      <c r="C119" s="4">
        <v>0</v>
      </c>
      <c r="D119" s="4">
        <v>0</v>
      </c>
      <c r="E119" s="4">
        <v>0</v>
      </c>
      <c r="F119" s="4">
        <v>0</v>
      </c>
      <c r="G119" s="4">
        <v>656870</v>
      </c>
      <c r="H119" s="4">
        <v>0</v>
      </c>
      <c r="I119" s="18">
        <v>656870</v>
      </c>
      <c r="J119" s="27"/>
    </row>
    <row r="120" spans="1:10" s="24" customFormat="1" x14ac:dyDescent="0.25">
      <c r="A120" s="3" t="s">
        <v>116</v>
      </c>
      <c r="B120" s="4">
        <v>0</v>
      </c>
      <c r="C120" s="4">
        <v>0</v>
      </c>
      <c r="D120" s="4">
        <v>0</v>
      </c>
      <c r="E120" s="4">
        <v>0</v>
      </c>
      <c r="F120" s="4">
        <v>0</v>
      </c>
      <c r="G120" s="4">
        <v>154220820</v>
      </c>
      <c r="H120" s="5"/>
      <c r="I120" s="20"/>
      <c r="J120" s="27"/>
    </row>
    <row r="121" spans="1:10" s="24" customFormat="1" x14ac:dyDescent="0.25">
      <c r="A121" s="3" t="s">
        <v>117</v>
      </c>
      <c r="B121" s="4">
        <v>12096396</v>
      </c>
      <c r="C121" s="4">
        <v>2755113</v>
      </c>
      <c r="D121" s="4">
        <v>1886624</v>
      </c>
      <c r="E121" s="4">
        <v>0</v>
      </c>
      <c r="F121" s="4">
        <v>0</v>
      </c>
      <c r="G121" s="4">
        <v>189878280</v>
      </c>
      <c r="H121" s="4">
        <v>117745690</v>
      </c>
      <c r="I121" s="18">
        <v>307623970</v>
      </c>
      <c r="J121" s="27"/>
    </row>
    <row r="122" spans="1:10" s="24" customFormat="1" x14ac:dyDescent="0.25">
      <c r="A122" s="3" t="s">
        <v>118</v>
      </c>
      <c r="B122" s="4">
        <v>2892902</v>
      </c>
      <c r="C122" s="4">
        <v>5202857</v>
      </c>
      <c r="D122" s="4">
        <v>2418529</v>
      </c>
      <c r="E122" s="5"/>
      <c r="F122" s="5"/>
      <c r="G122" s="4">
        <v>455293647</v>
      </c>
      <c r="H122" s="4">
        <v>662293996</v>
      </c>
      <c r="I122" s="18">
        <v>1118087643</v>
      </c>
      <c r="J122" s="27"/>
    </row>
    <row r="123" spans="1:10" s="24" customFormat="1" x14ac:dyDescent="0.25">
      <c r="A123" s="3" t="s">
        <v>119</v>
      </c>
      <c r="B123" s="4">
        <v>51306</v>
      </c>
      <c r="C123" s="4">
        <v>3638976</v>
      </c>
      <c r="D123" s="4">
        <v>3639481</v>
      </c>
      <c r="E123" s="5"/>
      <c r="F123" s="5"/>
      <c r="G123" s="4">
        <v>37485</v>
      </c>
      <c r="H123" s="4">
        <v>464866265</v>
      </c>
      <c r="I123" s="18">
        <v>464903750</v>
      </c>
      <c r="J123" s="27"/>
    </row>
    <row r="124" spans="1:10" s="24" customFormat="1" x14ac:dyDescent="0.25">
      <c r="A124" s="3" t="s">
        <v>120</v>
      </c>
      <c r="B124" s="4">
        <v>51174</v>
      </c>
      <c r="C124" s="4">
        <v>149207</v>
      </c>
      <c r="D124" s="4">
        <v>153024</v>
      </c>
      <c r="E124" s="4">
        <v>0</v>
      </c>
      <c r="F124" s="4">
        <v>0</v>
      </c>
      <c r="G124" s="4">
        <v>10589481</v>
      </c>
      <c r="H124" s="4">
        <v>19280075</v>
      </c>
      <c r="I124" s="18">
        <v>29869556</v>
      </c>
      <c r="J124" s="27"/>
    </row>
    <row r="125" spans="1:10" s="24" customFormat="1" x14ac:dyDescent="0.25">
      <c r="A125" s="3" t="s">
        <v>121</v>
      </c>
      <c r="B125" s="4">
        <v>-100</v>
      </c>
      <c r="C125" s="4">
        <v>0</v>
      </c>
      <c r="D125" s="4">
        <v>100</v>
      </c>
      <c r="E125" s="4">
        <v>0</v>
      </c>
      <c r="F125" s="4">
        <v>0</v>
      </c>
      <c r="G125" s="4">
        <v>0</v>
      </c>
      <c r="H125" s="4">
        <v>25636482</v>
      </c>
      <c r="I125" s="18">
        <v>25636482</v>
      </c>
      <c r="J125" s="27"/>
    </row>
    <row r="126" spans="1:10" s="24" customFormat="1" x14ac:dyDescent="0.25">
      <c r="A126" s="3" t="s">
        <v>122</v>
      </c>
      <c r="B126" s="4">
        <v>-15400</v>
      </c>
      <c r="C126" s="4">
        <v>0</v>
      </c>
      <c r="D126" s="4">
        <v>15400</v>
      </c>
      <c r="E126" s="4">
        <v>0</v>
      </c>
      <c r="F126" s="4">
        <v>0</v>
      </c>
      <c r="G126" s="4">
        <v>52274327</v>
      </c>
      <c r="H126" s="4">
        <v>0</v>
      </c>
      <c r="I126" s="18">
        <v>52274327</v>
      </c>
      <c r="J126" s="27"/>
    </row>
    <row r="127" spans="1:10" s="24" customFormat="1" x14ac:dyDescent="0.25">
      <c r="A127" s="3" t="s">
        <v>123</v>
      </c>
      <c r="B127" s="4">
        <v>-1551439</v>
      </c>
      <c r="C127" s="4">
        <v>72382</v>
      </c>
      <c r="D127" s="4">
        <v>0</v>
      </c>
      <c r="E127" s="5"/>
      <c r="F127" s="5"/>
      <c r="G127" s="4">
        <v>1133906</v>
      </c>
      <c r="H127" s="4">
        <v>11044345</v>
      </c>
      <c r="I127" s="18">
        <v>13312157</v>
      </c>
      <c r="J127" s="27"/>
    </row>
    <row r="128" spans="1:10" s="24" customFormat="1" ht="14.4" thickBot="1" x14ac:dyDescent="0.3">
      <c r="A128" s="3" t="s">
        <v>124</v>
      </c>
      <c r="B128" s="4">
        <v>0</v>
      </c>
      <c r="C128" s="4">
        <v>0</v>
      </c>
      <c r="D128" s="4">
        <v>0</v>
      </c>
      <c r="E128" s="4">
        <v>0</v>
      </c>
      <c r="F128" s="4">
        <v>0</v>
      </c>
      <c r="G128" s="4">
        <v>60709236</v>
      </c>
      <c r="H128" s="4">
        <v>-110493</v>
      </c>
      <c r="I128" s="18">
        <v>60598743</v>
      </c>
      <c r="J128" s="27"/>
    </row>
    <row r="129" spans="1:10" s="24" customFormat="1" ht="14.4" thickBot="1" x14ac:dyDescent="0.3">
      <c r="A129" s="13" t="s">
        <v>125</v>
      </c>
      <c r="B129" s="14" t="e">
        <f>+SUM(#REF!+B130+B131+B132+B133+B134+B135+B136+B137+B138+B139+B140+B141+B142+B143+B144+B146)</f>
        <v>#REF!</v>
      </c>
      <c r="C129" s="14" t="e">
        <f>+SUM(#REF!+C130+C131+C132+C133+C134+C135+C136+C137+C138+C139+C140+C141+C142+C143+C144+C146)</f>
        <v>#REF!</v>
      </c>
      <c r="D129" s="14" t="e">
        <f>+SUM(#REF!+D130+D131+D132+D133+D134+D135+D136+D137+D138+D139+D140+D141+D142+D143+D144+D146)</f>
        <v>#REF!</v>
      </c>
      <c r="E129" s="11" t="e">
        <f>+SUM(#REF!+E130+E131+E132+E133+E134+E135+E136+E137+E138+E139+E140+E141+E142+E143+E144+E146)</f>
        <v>#REF!</v>
      </c>
      <c r="F129" s="11" t="e">
        <f>+SUM(#REF!+F130+F131+F132+F133+F134+F135+F136+F137+F138+F139+F140+F141+F142+F143+F144+F146)</f>
        <v>#REF!</v>
      </c>
      <c r="G129" s="14" t="e">
        <f>+SUM(#REF!+G130+G131+G132+G133+G134+G135+G136+G137+G138+G139+G140+G141+G142+G143+G144+G146)</f>
        <v>#REF!</v>
      </c>
      <c r="H129" s="14" t="e">
        <f>+SUM(#REF!+H130+H131+H132+H133+H134+H135+H136+H137+H138+H139+H140+H141+H142+H143+H144+H146)</f>
        <v>#REF!</v>
      </c>
      <c r="I129" s="17" t="e">
        <f>+SUM(#REF!+I130+I131+I132+I133+I134+I135+I136+I137+I138+I139+I140+I141+I142+I143+I144+I146)</f>
        <v>#REF!</v>
      </c>
      <c r="J129" s="27"/>
    </row>
    <row r="130" spans="1:10" s="24" customFormat="1" x14ac:dyDescent="0.25">
      <c r="A130" s="3" t="s">
        <v>126</v>
      </c>
      <c r="B130" s="5"/>
      <c r="C130" s="5"/>
      <c r="D130" s="5"/>
      <c r="E130" s="5"/>
      <c r="F130" s="5"/>
      <c r="G130" s="5"/>
      <c r="H130" s="5"/>
      <c r="I130" s="20"/>
      <c r="J130" s="27"/>
    </row>
    <row r="131" spans="1:10" s="24" customFormat="1" x14ac:dyDescent="0.25">
      <c r="A131" s="3" t="s">
        <v>127</v>
      </c>
      <c r="B131" s="4">
        <v>0</v>
      </c>
      <c r="C131" s="4">
        <v>16920</v>
      </c>
      <c r="D131" s="4">
        <v>7648</v>
      </c>
      <c r="E131" s="4">
        <v>0</v>
      </c>
      <c r="F131" s="4">
        <v>0</v>
      </c>
      <c r="G131" s="4">
        <v>8925919</v>
      </c>
      <c r="H131" s="4">
        <v>5781276</v>
      </c>
      <c r="I131" s="18">
        <v>14707195</v>
      </c>
      <c r="J131" s="27"/>
    </row>
    <row r="132" spans="1:10" s="24" customFormat="1" x14ac:dyDescent="0.25">
      <c r="A132" s="3" t="s">
        <v>128</v>
      </c>
      <c r="B132" s="5"/>
      <c r="C132" s="4">
        <v>912617</v>
      </c>
      <c r="D132" s="4">
        <v>272254</v>
      </c>
      <c r="E132" s="5"/>
      <c r="F132" s="5"/>
      <c r="G132" s="4">
        <v>131306230</v>
      </c>
      <c r="H132" s="4">
        <v>39041255</v>
      </c>
      <c r="I132" s="18">
        <v>170347485</v>
      </c>
      <c r="J132" s="27"/>
    </row>
    <row r="133" spans="1:10" s="24" customFormat="1" x14ac:dyDescent="0.25">
      <c r="A133" s="3" t="s">
        <v>129</v>
      </c>
      <c r="B133" s="5"/>
      <c r="C133" s="5"/>
      <c r="D133" s="5"/>
      <c r="E133" s="5"/>
      <c r="F133" s="5"/>
      <c r="G133" s="4">
        <v>79356854</v>
      </c>
      <c r="H133" s="4">
        <v>70665125</v>
      </c>
      <c r="I133" s="18">
        <v>150021979</v>
      </c>
      <c r="J133" s="27"/>
    </row>
    <row r="134" spans="1:10" s="24" customFormat="1" x14ac:dyDescent="0.25">
      <c r="A134" s="3" t="s">
        <v>130</v>
      </c>
      <c r="B134" s="5"/>
      <c r="C134" s="4">
        <v>8508</v>
      </c>
      <c r="D134" s="4">
        <v>0</v>
      </c>
      <c r="E134" s="5"/>
      <c r="F134" s="5"/>
      <c r="G134" s="4">
        <v>119458</v>
      </c>
      <c r="H134" s="4">
        <v>2281891</v>
      </c>
      <c r="I134" s="18">
        <v>2401349</v>
      </c>
      <c r="J134" s="27"/>
    </row>
    <row r="135" spans="1:10" s="24" customFormat="1" x14ac:dyDescent="0.25">
      <c r="A135" s="3" t="s">
        <v>131</v>
      </c>
      <c r="B135" s="4">
        <v>11306004</v>
      </c>
      <c r="C135" s="4">
        <v>4090540</v>
      </c>
      <c r="D135" s="4">
        <v>240639</v>
      </c>
      <c r="E135" s="4">
        <v>9640000</v>
      </c>
      <c r="F135" s="4">
        <v>1501550</v>
      </c>
      <c r="G135" s="4">
        <v>228290889</v>
      </c>
      <c r="H135" s="4">
        <v>606989338</v>
      </c>
      <c r="I135" s="18">
        <v>835280227</v>
      </c>
      <c r="J135" s="27"/>
    </row>
    <row r="136" spans="1:10" s="24" customFormat="1" x14ac:dyDescent="0.25">
      <c r="A136" s="3" t="s">
        <v>132</v>
      </c>
      <c r="B136" s="4">
        <v>1746487</v>
      </c>
      <c r="C136" s="4">
        <v>863950</v>
      </c>
      <c r="D136" s="4">
        <v>497625</v>
      </c>
      <c r="E136" s="5"/>
      <c r="F136" s="5"/>
      <c r="G136" s="4">
        <v>69240597</v>
      </c>
      <c r="H136" s="4">
        <v>135193401</v>
      </c>
      <c r="I136" s="18">
        <v>204433998</v>
      </c>
      <c r="J136" s="27"/>
    </row>
    <row r="137" spans="1:10" s="24" customFormat="1" x14ac:dyDescent="0.25">
      <c r="A137" s="3" t="s">
        <v>133</v>
      </c>
      <c r="B137" s="4">
        <v>1045624</v>
      </c>
      <c r="C137" s="4">
        <v>650961</v>
      </c>
      <c r="D137" s="4">
        <v>650961</v>
      </c>
      <c r="E137" s="4">
        <v>0</v>
      </c>
      <c r="F137" s="4">
        <v>0</v>
      </c>
      <c r="G137" s="4">
        <v>9097649</v>
      </c>
      <c r="H137" s="4">
        <v>119749992</v>
      </c>
      <c r="I137" s="18">
        <v>128847641</v>
      </c>
      <c r="J137" s="27"/>
    </row>
    <row r="138" spans="1:10" s="24" customFormat="1" x14ac:dyDescent="0.25">
      <c r="A138" s="3" t="s">
        <v>134</v>
      </c>
      <c r="B138" s="4">
        <v>214708</v>
      </c>
      <c r="C138" s="4">
        <v>174503</v>
      </c>
      <c r="D138" s="4">
        <v>60419</v>
      </c>
      <c r="E138" s="5"/>
      <c r="F138" s="5"/>
      <c r="G138" s="4">
        <v>33542713</v>
      </c>
      <c r="H138" s="4">
        <v>46554879</v>
      </c>
      <c r="I138" s="18">
        <v>80097592</v>
      </c>
      <c r="J138" s="27"/>
    </row>
    <row r="139" spans="1:10" s="24" customFormat="1" x14ac:dyDescent="0.25">
      <c r="A139" s="3" t="s">
        <v>135</v>
      </c>
      <c r="B139" s="5"/>
      <c r="C139" s="4">
        <v>42932</v>
      </c>
      <c r="D139" s="4">
        <v>54045</v>
      </c>
      <c r="E139" s="5"/>
      <c r="F139" s="5"/>
      <c r="G139" s="4">
        <v>437535</v>
      </c>
      <c r="H139" s="4">
        <v>14117207</v>
      </c>
      <c r="I139" s="18">
        <v>14554742</v>
      </c>
      <c r="J139" s="27"/>
    </row>
    <row r="140" spans="1:10" s="24" customFormat="1" x14ac:dyDescent="0.25">
      <c r="A140" s="3" t="s">
        <v>136</v>
      </c>
      <c r="B140" s="5"/>
      <c r="C140" s="4">
        <v>39635</v>
      </c>
      <c r="D140" s="4">
        <v>0</v>
      </c>
      <c r="E140" s="5"/>
      <c r="F140" s="5"/>
      <c r="G140" s="4">
        <v>6728553</v>
      </c>
      <c r="H140" s="4">
        <v>18075458</v>
      </c>
      <c r="I140" s="18">
        <v>24777908</v>
      </c>
      <c r="J140" s="27"/>
    </row>
    <row r="141" spans="1:10" s="24" customFormat="1" x14ac:dyDescent="0.25">
      <c r="A141" s="3" t="s">
        <v>137</v>
      </c>
      <c r="B141" s="5"/>
      <c r="C141" s="4">
        <v>0</v>
      </c>
      <c r="D141" s="4">
        <v>0</v>
      </c>
      <c r="E141" s="5"/>
      <c r="F141" s="5"/>
      <c r="G141" s="4">
        <v>20669</v>
      </c>
      <c r="H141" s="4">
        <v>20669</v>
      </c>
      <c r="I141" s="18">
        <v>41338</v>
      </c>
      <c r="J141" s="27"/>
    </row>
    <row r="142" spans="1:10" s="24" customFormat="1" x14ac:dyDescent="0.25">
      <c r="A142" s="3" t="s">
        <v>138</v>
      </c>
      <c r="B142" s="5"/>
      <c r="C142" s="5"/>
      <c r="D142" s="5"/>
      <c r="E142" s="5"/>
      <c r="F142" s="5"/>
      <c r="G142" s="5"/>
      <c r="H142" s="5"/>
      <c r="I142" s="20"/>
      <c r="J142" s="27"/>
    </row>
    <row r="143" spans="1:10" s="24" customFormat="1" x14ac:dyDescent="0.25">
      <c r="A143" s="3" t="s">
        <v>139</v>
      </c>
      <c r="B143" s="5"/>
      <c r="C143" s="5"/>
      <c r="D143" s="5"/>
      <c r="E143" s="5"/>
      <c r="F143" s="5"/>
      <c r="G143" s="4">
        <v>4901720</v>
      </c>
      <c r="H143" s="5"/>
      <c r="I143" s="20"/>
      <c r="J143" s="27"/>
    </row>
    <row r="144" spans="1:10" s="24" customFormat="1" x14ac:dyDescent="0.25">
      <c r="A144" s="3" t="s">
        <v>140</v>
      </c>
      <c r="B144" s="5"/>
      <c r="C144" s="5"/>
      <c r="D144" s="5"/>
      <c r="E144" s="5"/>
      <c r="F144" s="5"/>
      <c r="G144" s="5"/>
      <c r="H144" s="5"/>
      <c r="I144" s="20"/>
      <c r="J144" s="27"/>
    </row>
    <row r="145" spans="1:10" s="24" customFormat="1" x14ac:dyDescent="0.25">
      <c r="A145" s="3" t="s">
        <v>373</v>
      </c>
      <c r="B145" s="5"/>
      <c r="C145" s="5"/>
      <c r="D145" s="5"/>
      <c r="E145" s="5"/>
      <c r="F145" s="5"/>
      <c r="G145" s="5"/>
      <c r="H145" s="5"/>
      <c r="I145" s="20"/>
      <c r="J145" s="27"/>
    </row>
    <row r="146" spans="1:10" s="24" customFormat="1" ht="14.4" thickBot="1" x14ac:dyDescent="0.3">
      <c r="A146" s="3" t="s">
        <v>141</v>
      </c>
      <c r="B146" s="4">
        <v>79652246</v>
      </c>
      <c r="C146" s="4">
        <v>0</v>
      </c>
      <c r="D146" s="4">
        <v>0</v>
      </c>
      <c r="E146" s="4">
        <v>390000</v>
      </c>
      <c r="F146" s="4">
        <v>10244564</v>
      </c>
      <c r="G146" s="4">
        <v>663603</v>
      </c>
      <c r="H146" s="4">
        <v>211746948</v>
      </c>
      <c r="I146" s="18">
        <v>212074154</v>
      </c>
      <c r="J146" s="27"/>
    </row>
    <row r="147" spans="1:10" s="24" customFormat="1" ht="14.4" thickBot="1" x14ac:dyDescent="0.3">
      <c r="A147" s="13" t="s">
        <v>142</v>
      </c>
      <c r="B147" s="15">
        <f>SUM(B148+B149+B150+B151+B152+B153)</f>
        <v>277807</v>
      </c>
      <c r="C147" s="14">
        <f t="shared" ref="C147:I147" si="8">SUM(C148+C149+C150+C151+C152+C153)</f>
        <v>728528</v>
      </c>
      <c r="D147" s="14">
        <f t="shared" si="8"/>
        <v>378361</v>
      </c>
      <c r="E147" s="11">
        <f t="shared" si="8"/>
        <v>0</v>
      </c>
      <c r="F147" s="11">
        <f t="shared" si="8"/>
        <v>0</v>
      </c>
      <c r="G147" s="14">
        <f t="shared" si="8"/>
        <v>234887894</v>
      </c>
      <c r="H147" s="14">
        <f t="shared" si="8"/>
        <v>103898248</v>
      </c>
      <c r="I147" s="17">
        <f t="shared" si="8"/>
        <v>319342279</v>
      </c>
      <c r="J147" s="27"/>
    </row>
    <row r="148" spans="1:10" s="24" customFormat="1" x14ac:dyDescent="0.25">
      <c r="A148" s="3" t="s">
        <v>374</v>
      </c>
      <c r="B148" s="4">
        <v>277807</v>
      </c>
      <c r="C148" s="4">
        <v>728528</v>
      </c>
      <c r="D148" s="4">
        <v>378361</v>
      </c>
      <c r="E148" s="4">
        <v>0</v>
      </c>
      <c r="F148" s="4">
        <v>0</v>
      </c>
      <c r="G148" s="4">
        <v>215444031</v>
      </c>
      <c r="H148" s="4">
        <v>103898248</v>
      </c>
      <c r="I148" s="18">
        <v>319342279</v>
      </c>
      <c r="J148" s="27"/>
    </row>
    <row r="149" spans="1:10" s="24" customFormat="1" x14ac:dyDescent="0.25">
      <c r="A149" s="3" t="s">
        <v>375</v>
      </c>
      <c r="B149" s="4">
        <v>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18">
        <v>0</v>
      </c>
      <c r="J149" s="27"/>
    </row>
    <row r="150" spans="1:10" s="24" customFormat="1" x14ac:dyDescent="0.25">
      <c r="A150" s="3" t="s">
        <v>376</v>
      </c>
      <c r="B150" s="5"/>
      <c r="C150" s="5"/>
      <c r="D150" s="5"/>
      <c r="E150" s="5"/>
      <c r="F150" s="5"/>
      <c r="G150" s="5"/>
      <c r="H150" s="5"/>
      <c r="I150" s="20"/>
      <c r="J150" s="27"/>
    </row>
    <row r="151" spans="1:10" s="24" customFormat="1" x14ac:dyDescent="0.25">
      <c r="A151" s="3" t="s">
        <v>377</v>
      </c>
      <c r="B151" s="5"/>
      <c r="C151" s="5"/>
      <c r="D151" s="5"/>
      <c r="E151" s="5"/>
      <c r="F151" s="5"/>
      <c r="G151" s="5"/>
      <c r="H151" s="5"/>
      <c r="I151" s="20"/>
      <c r="J151" s="27"/>
    </row>
    <row r="152" spans="1:10" s="24" customFormat="1" x14ac:dyDescent="0.25">
      <c r="A152" s="3" t="s">
        <v>378</v>
      </c>
      <c r="B152" s="5"/>
      <c r="C152" s="5"/>
      <c r="D152" s="5"/>
      <c r="E152" s="5"/>
      <c r="F152" s="5"/>
      <c r="G152" s="5"/>
      <c r="H152" s="5"/>
      <c r="I152" s="20"/>
      <c r="J152" s="27"/>
    </row>
    <row r="153" spans="1:10" s="24" customFormat="1" ht="14.4" thickBot="1" x14ac:dyDescent="0.3">
      <c r="A153" s="3" t="s">
        <v>379</v>
      </c>
      <c r="B153" s="5"/>
      <c r="C153" s="5"/>
      <c r="D153" s="5"/>
      <c r="E153" s="5"/>
      <c r="F153" s="5"/>
      <c r="G153" s="4">
        <v>19443863</v>
      </c>
      <c r="H153" s="5"/>
      <c r="I153" s="20"/>
      <c r="J153" s="27"/>
    </row>
    <row r="154" spans="1:10" s="24" customFormat="1" ht="14.4" thickBot="1" x14ac:dyDescent="0.3">
      <c r="A154" s="13" t="s">
        <v>143</v>
      </c>
      <c r="B154" s="15">
        <f>SUM(B155+B156+B157+B158)</f>
        <v>3138594</v>
      </c>
      <c r="C154" s="14">
        <f t="shared" ref="C154:I154" si="9">SUM(C155+C156+C157+C158)</f>
        <v>1959462906</v>
      </c>
      <c r="D154" s="14">
        <f t="shared" si="9"/>
        <v>1961987177</v>
      </c>
      <c r="E154" s="11">
        <f t="shared" si="9"/>
        <v>3834143</v>
      </c>
      <c r="F154" s="11">
        <f t="shared" si="9"/>
        <v>1820362</v>
      </c>
      <c r="G154" s="14">
        <f t="shared" si="9"/>
        <v>149788359</v>
      </c>
      <c r="H154" s="14">
        <f t="shared" si="9"/>
        <v>73078231</v>
      </c>
      <c r="I154" s="17">
        <f t="shared" si="9"/>
        <v>202562300</v>
      </c>
      <c r="J154" s="27"/>
    </row>
    <row r="155" spans="1:10" s="24" customFormat="1" x14ac:dyDescent="0.25">
      <c r="A155" s="3" t="s">
        <v>144</v>
      </c>
      <c r="B155" s="4">
        <v>0</v>
      </c>
      <c r="C155" s="4">
        <v>0</v>
      </c>
      <c r="D155" s="4">
        <v>0</v>
      </c>
      <c r="E155" s="4">
        <v>0</v>
      </c>
      <c r="F155" s="4">
        <v>0</v>
      </c>
      <c r="G155" s="4">
        <v>61994749</v>
      </c>
      <c r="H155" s="4">
        <v>0</v>
      </c>
      <c r="I155" s="18">
        <v>61994749</v>
      </c>
      <c r="J155" s="27"/>
    </row>
    <row r="156" spans="1:10" s="24" customFormat="1" x14ac:dyDescent="0.25">
      <c r="A156" s="3" t="s">
        <v>145</v>
      </c>
      <c r="B156" s="4">
        <v>0</v>
      </c>
      <c r="C156" s="4">
        <v>0</v>
      </c>
      <c r="D156" s="4">
        <v>0</v>
      </c>
      <c r="E156" s="4">
        <v>0</v>
      </c>
      <c r="F156" s="4">
        <v>0</v>
      </c>
      <c r="G156" s="4">
        <v>24705820</v>
      </c>
      <c r="H156" s="4">
        <v>0</v>
      </c>
      <c r="I156" s="18">
        <v>24705820</v>
      </c>
      <c r="J156" s="27"/>
    </row>
    <row r="157" spans="1:10" s="24" customFormat="1" x14ac:dyDescent="0.25">
      <c r="A157" s="3" t="s">
        <v>146</v>
      </c>
      <c r="B157" s="4">
        <v>2552840</v>
      </c>
      <c r="C157" s="4">
        <v>1959108430</v>
      </c>
      <c r="D157" s="4">
        <v>1961661270</v>
      </c>
      <c r="E157" s="4">
        <v>2815000</v>
      </c>
      <c r="F157" s="4">
        <v>1820362</v>
      </c>
      <c r="G157" s="4">
        <v>16942627</v>
      </c>
      <c r="H157" s="4">
        <v>9379897</v>
      </c>
      <c r="I157" s="18">
        <v>6018234</v>
      </c>
      <c r="J157" s="27"/>
    </row>
    <row r="158" spans="1:10" s="24" customFormat="1" x14ac:dyDescent="0.25">
      <c r="A158" s="3" t="s">
        <v>147</v>
      </c>
      <c r="B158" s="4">
        <v>585754</v>
      </c>
      <c r="C158" s="4">
        <v>354476</v>
      </c>
      <c r="D158" s="4">
        <v>325907</v>
      </c>
      <c r="E158" s="4">
        <v>1019143</v>
      </c>
      <c r="F158" s="5"/>
      <c r="G158" s="4">
        <v>46145163</v>
      </c>
      <c r="H158" s="4">
        <v>63698334</v>
      </c>
      <c r="I158" s="18">
        <v>109843497</v>
      </c>
      <c r="J158" s="27"/>
    </row>
    <row r="159" spans="1:10" s="24" customFormat="1" x14ac:dyDescent="0.25">
      <c r="A159" s="1" t="s">
        <v>148</v>
      </c>
      <c r="B159" s="2">
        <f>SUM(B160+B161+B162+B163+B164+B165)</f>
        <v>1690087</v>
      </c>
      <c r="C159" s="2">
        <f t="shared" ref="C159:I159" si="10">SUM(C160+C161+C162+C163+C164+C165)</f>
        <v>4917559</v>
      </c>
      <c r="D159" s="2">
        <f t="shared" si="10"/>
        <v>4907149</v>
      </c>
      <c r="E159" s="2">
        <f t="shared" si="10"/>
        <v>8883399</v>
      </c>
      <c r="F159" s="2">
        <f t="shared" si="10"/>
        <v>0</v>
      </c>
      <c r="G159" s="2">
        <f t="shared" si="10"/>
        <v>67041067</v>
      </c>
      <c r="H159" s="2">
        <f t="shared" si="10"/>
        <v>866761934</v>
      </c>
      <c r="I159" s="21">
        <f t="shared" si="10"/>
        <v>1000124222</v>
      </c>
      <c r="J159" s="27"/>
    </row>
    <row r="160" spans="1:10" s="24" customFormat="1" x14ac:dyDescent="0.25">
      <c r="A160" s="3" t="s">
        <v>149</v>
      </c>
      <c r="B160" s="5"/>
      <c r="C160" s="4">
        <v>514242</v>
      </c>
      <c r="D160" s="4">
        <v>494125</v>
      </c>
      <c r="E160" s="4">
        <v>4430615</v>
      </c>
      <c r="F160" s="5"/>
      <c r="G160" s="4">
        <v>3526570</v>
      </c>
      <c r="H160" s="4">
        <v>98436258</v>
      </c>
      <c r="I160" s="18">
        <v>168284049</v>
      </c>
      <c r="J160" s="27"/>
    </row>
    <row r="161" spans="1:10" s="24" customFormat="1" x14ac:dyDescent="0.25">
      <c r="A161" s="3" t="s">
        <v>150</v>
      </c>
      <c r="B161" s="5"/>
      <c r="C161" s="4">
        <v>1392389</v>
      </c>
      <c r="D161" s="4">
        <v>963241</v>
      </c>
      <c r="E161" s="4">
        <v>4452784</v>
      </c>
      <c r="F161" s="5"/>
      <c r="G161" s="4">
        <v>2114010</v>
      </c>
      <c r="H161" s="4">
        <v>260798782</v>
      </c>
      <c r="I161" s="18">
        <v>262912792</v>
      </c>
      <c r="J161" s="27"/>
    </row>
    <row r="162" spans="1:10" s="24" customFormat="1" x14ac:dyDescent="0.25">
      <c r="A162" s="3" t="s">
        <v>151</v>
      </c>
      <c r="B162" s="5"/>
      <c r="C162" s="4">
        <v>709596</v>
      </c>
      <c r="D162" s="4">
        <v>1681877</v>
      </c>
      <c r="E162" s="4">
        <v>0</v>
      </c>
      <c r="F162" s="4">
        <v>0</v>
      </c>
      <c r="G162" s="4">
        <v>28704500</v>
      </c>
      <c r="H162" s="4">
        <v>131724010</v>
      </c>
      <c r="I162" s="18">
        <v>160428510</v>
      </c>
      <c r="J162" s="27"/>
    </row>
    <row r="163" spans="1:10" s="24" customFormat="1" x14ac:dyDescent="0.25">
      <c r="A163" s="3" t="s">
        <v>152</v>
      </c>
      <c r="B163" s="4">
        <v>1603574</v>
      </c>
      <c r="C163" s="4">
        <v>600822</v>
      </c>
      <c r="D163" s="4">
        <v>30369</v>
      </c>
      <c r="E163" s="4">
        <v>0</v>
      </c>
      <c r="F163" s="4">
        <v>0</v>
      </c>
      <c r="G163" s="4">
        <v>21523297</v>
      </c>
      <c r="H163" s="4">
        <v>133248866</v>
      </c>
      <c r="I163" s="18">
        <v>154772163</v>
      </c>
      <c r="J163" s="27"/>
    </row>
    <row r="164" spans="1:10" s="24" customFormat="1" x14ac:dyDescent="0.25">
      <c r="A164" s="3" t="s">
        <v>153</v>
      </c>
      <c r="B164" s="4">
        <v>20786</v>
      </c>
      <c r="C164" s="4">
        <v>1381262</v>
      </c>
      <c r="D164" s="4">
        <v>1380859</v>
      </c>
      <c r="E164" s="4">
        <v>0</v>
      </c>
      <c r="F164" s="4">
        <v>0</v>
      </c>
      <c r="G164" s="4">
        <v>5570200</v>
      </c>
      <c r="H164" s="4">
        <v>151369076</v>
      </c>
      <c r="I164" s="18">
        <v>156939276</v>
      </c>
      <c r="J164" s="27"/>
    </row>
    <row r="165" spans="1:10" s="24" customFormat="1" ht="14.4" thickBot="1" x14ac:dyDescent="0.3">
      <c r="A165" s="3" t="s">
        <v>154</v>
      </c>
      <c r="B165" s="4">
        <v>65727</v>
      </c>
      <c r="C165" s="4">
        <v>319248</v>
      </c>
      <c r="D165" s="4">
        <v>356678</v>
      </c>
      <c r="E165" s="4">
        <v>0</v>
      </c>
      <c r="F165" s="4">
        <v>0</v>
      </c>
      <c r="G165" s="4">
        <v>5602490</v>
      </c>
      <c r="H165" s="4">
        <v>91184942</v>
      </c>
      <c r="I165" s="18">
        <v>96787432</v>
      </c>
      <c r="J165" s="27"/>
    </row>
    <row r="166" spans="1:10" s="24" customFormat="1" ht="14.4" thickBot="1" x14ac:dyDescent="0.3">
      <c r="A166" s="13" t="s">
        <v>155</v>
      </c>
      <c r="B166" s="15">
        <f>SUM(B167+B168+B169+B170+B171+B172+B173+B174)</f>
        <v>12783008</v>
      </c>
      <c r="C166" s="14">
        <f t="shared" ref="C166:I166" si="11">SUM(C167+C168+C169+C170+C171+C172+C173+C174)</f>
        <v>10442560</v>
      </c>
      <c r="D166" s="14">
        <f t="shared" si="11"/>
        <v>15581907</v>
      </c>
      <c r="E166" s="11">
        <f t="shared" si="11"/>
        <v>30399469</v>
      </c>
      <c r="F166" s="11">
        <f t="shared" si="11"/>
        <v>8688897</v>
      </c>
      <c r="G166" s="14">
        <f t="shared" si="11"/>
        <v>113104018</v>
      </c>
      <c r="H166" s="14">
        <f t="shared" si="11"/>
        <v>980488897</v>
      </c>
      <c r="I166" s="17">
        <f t="shared" si="11"/>
        <v>1093595677</v>
      </c>
      <c r="J166" s="27"/>
    </row>
    <row r="167" spans="1:10" s="24" customFormat="1" x14ac:dyDescent="0.25">
      <c r="A167" s="3" t="s">
        <v>156</v>
      </c>
      <c r="B167" s="4">
        <v>20112</v>
      </c>
      <c r="C167" s="4">
        <v>11266</v>
      </c>
      <c r="D167" s="4">
        <v>4602078</v>
      </c>
      <c r="E167" s="4">
        <v>0</v>
      </c>
      <c r="F167" s="4">
        <v>0</v>
      </c>
      <c r="G167" s="4">
        <v>0</v>
      </c>
      <c r="H167" s="4">
        <v>0</v>
      </c>
      <c r="I167" s="18">
        <v>0</v>
      </c>
      <c r="J167" s="27"/>
    </row>
    <row r="168" spans="1:10" s="24" customFormat="1" x14ac:dyDescent="0.25">
      <c r="A168" s="3" t="s">
        <v>157</v>
      </c>
      <c r="B168" s="4">
        <v>206212</v>
      </c>
      <c r="C168" s="4">
        <v>373064</v>
      </c>
      <c r="D168" s="4">
        <v>335107</v>
      </c>
      <c r="E168" s="4">
        <v>0</v>
      </c>
      <c r="F168" s="4">
        <v>0</v>
      </c>
      <c r="G168" s="4">
        <v>28007000</v>
      </c>
      <c r="H168" s="4">
        <v>32903235</v>
      </c>
      <c r="I168" s="18">
        <v>60910235</v>
      </c>
      <c r="J168" s="27"/>
    </row>
    <row r="169" spans="1:10" s="24" customFormat="1" x14ac:dyDescent="0.25">
      <c r="A169" s="3" t="s">
        <v>158</v>
      </c>
      <c r="B169" s="4">
        <v>82532</v>
      </c>
      <c r="C169" s="4">
        <v>737159</v>
      </c>
      <c r="D169" s="4">
        <v>885193</v>
      </c>
      <c r="E169" s="4">
        <v>0</v>
      </c>
      <c r="F169" s="4">
        <v>0</v>
      </c>
      <c r="G169" s="4">
        <v>1131952</v>
      </c>
      <c r="H169" s="4">
        <v>86408526</v>
      </c>
      <c r="I169" s="18">
        <v>87540478</v>
      </c>
      <c r="J169" s="27"/>
    </row>
    <row r="170" spans="1:10" s="24" customFormat="1" x14ac:dyDescent="0.25">
      <c r="A170" s="3" t="s">
        <v>159</v>
      </c>
      <c r="B170" s="4">
        <v>2442220</v>
      </c>
      <c r="C170" s="4">
        <v>1367162</v>
      </c>
      <c r="D170" s="4">
        <v>2204370</v>
      </c>
      <c r="E170" s="4">
        <v>2845000</v>
      </c>
      <c r="F170" s="4">
        <v>260695</v>
      </c>
      <c r="G170" s="4">
        <v>67717456</v>
      </c>
      <c r="H170" s="4">
        <v>159169835</v>
      </c>
      <c r="I170" s="18">
        <v>226887293</v>
      </c>
      <c r="J170" s="27"/>
    </row>
    <row r="171" spans="1:10" s="24" customFormat="1" x14ac:dyDescent="0.25">
      <c r="A171" s="3" t="s">
        <v>160</v>
      </c>
      <c r="B171" s="4">
        <v>9934988</v>
      </c>
      <c r="C171" s="4">
        <v>1864869</v>
      </c>
      <c r="D171" s="4">
        <v>727803</v>
      </c>
      <c r="E171" s="4">
        <v>895000</v>
      </c>
      <c r="F171" s="4">
        <v>141087</v>
      </c>
      <c r="G171" s="4">
        <v>13464360</v>
      </c>
      <c r="H171" s="4">
        <v>318915607</v>
      </c>
      <c r="I171" s="18">
        <v>332379967</v>
      </c>
      <c r="J171" s="27"/>
    </row>
    <row r="172" spans="1:10" s="24" customFormat="1" x14ac:dyDescent="0.25">
      <c r="A172" s="3" t="s">
        <v>161</v>
      </c>
      <c r="B172" s="4">
        <v>-496201</v>
      </c>
      <c r="C172" s="4">
        <v>1266583</v>
      </c>
      <c r="D172" s="4">
        <v>1107950</v>
      </c>
      <c r="E172" s="4">
        <v>955000</v>
      </c>
      <c r="F172" s="4">
        <v>19100</v>
      </c>
      <c r="G172" s="4">
        <v>2350150</v>
      </c>
      <c r="H172" s="4">
        <v>148994397</v>
      </c>
      <c r="I172" s="18">
        <v>151344547</v>
      </c>
      <c r="J172" s="27"/>
    </row>
    <row r="173" spans="1:10" s="24" customFormat="1" x14ac:dyDescent="0.25">
      <c r="A173" s="3" t="s">
        <v>162</v>
      </c>
      <c r="B173" s="4">
        <v>593145</v>
      </c>
      <c r="C173" s="4">
        <v>4822457</v>
      </c>
      <c r="D173" s="4">
        <v>4231929</v>
      </c>
      <c r="E173" s="4">
        <v>4100000</v>
      </c>
      <c r="F173" s="4">
        <v>1354413</v>
      </c>
      <c r="G173" s="4">
        <v>31680</v>
      </c>
      <c r="H173" s="4">
        <v>66856825</v>
      </c>
      <c r="I173" s="18">
        <v>66888505</v>
      </c>
      <c r="J173" s="27"/>
    </row>
    <row r="174" spans="1:10" s="24" customFormat="1" ht="14.4" thickBot="1" x14ac:dyDescent="0.3">
      <c r="A174" s="3" t="s">
        <v>163</v>
      </c>
      <c r="B174" s="5"/>
      <c r="C174" s="5"/>
      <c r="D174" s="4">
        <v>1487477</v>
      </c>
      <c r="E174" s="4">
        <v>21604469</v>
      </c>
      <c r="F174" s="4">
        <v>6913602</v>
      </c>
      <c r="G174" s="4">
        <v>401420</v>
      </c>
      <c r="H174" s="4">
        <v>167240472</v>
      </c>
      <c r="I174" s="18">
        <v>167644652</v>
      </c>
      <c r="J174" s="27"/>
    </row>
    <row r="175" spans="1:10" s="24" customFormat="1" ht="14.4" thickBot="1" x14ac:dyDescent="0.3">
      <c r="A175" s="13" t="s">
        <v>164</v>
      </c>
      <c r="B175" s="15">
        <f>SUM(B176+B177+B178+B179+B180+B181+B182+B183+B184+B185)</f>
        <v>678440</v>
      </c>
      <c r="C175" s="14">
        <f t="shared" ref="C175:I175" si="12">SUM(C176+C177+C178+C179+C180+C181+C182+C183+C184+C185)</f>
        <v>633451</v>
      </c>
      <c r="D175" s="14">
        <f t="shared" si="12"/>
        <v>105200</v>
      </c>
      <c r="E175" s="11">
        <f t="shared" si="12"/>
        <v>230000</v>
      </c>
      <c r="F175" s="11">
        <f t="shared" si="12"/>
        <v>88101</v>
      </c>
      <c r="G175" s="14">
        <f t="shared" si="12"/>
        <v>133562648</v>
      </c>
      <c r="H175" s="14">
        <f t="shared" si="12"/>
        <v>302979559</v>
      </c>
      <c r="I175" s="17">
        <f t="shared" si="12"/>
        <v>419530961</v>
      </c>
      <c r="J175" s="27"/>
    </row>
    <row r="176" spans="1:10" s="24" customFormat="1" x14ac:dyDescent="0.25">
      <c r="A176" s="3" t="s">
        <v>165</v>
      </c>
      <c r="B176" s="4">
        <v>84054</v>
      </c>
      <c r="C176" s="4">
        <v>70347</v>
      </c>
      <c r="D176" s="4">
        <v>0</v>
      </c>
      <c r="E176" s="5"/>
      <c r="F176" s="5"/>
      <c r="G176" s="4">
        <v>7212447</v>
      </c>
      <c r="H176" s="4">
        <v>23099489</v>
      </c>
      <c r="I176" s="18">
        <v>30311936</v>
      </c>
      <c r="J176" s="27"/>
    </row>
    <row r="177" spans="1:10" s="24" customFormat="1" x14ac:dyDescent="0.25">
      <c r="A177" s="3" t="s">
        <v>166</v>
      </c>
      <c r="B177" s="5"/>
      <c r="C177" s="4">
        <v>0</v>
      </c>
      <c r="D177" s="4">
        <v>0</v>
      </c>
      <c r="E177" s="5"/>
      <c r="F177" s="5"/>
      <c r="G177" s="4">
        <v>1416918</v>
      </c>
      <c r="H177" s="4">
        <v>1362865</v>
      </c>
      <c r="I177" s="18">
        <v>2779783</v>
      </c>
      <c r="J177" s="27"/>
    </row>
    <row r="178" spans="1:10" s="24" customFormat="1" x14ac:dyDescent="0.25">
      <c r="A178" s="3" t="s">
        <v>167</v>
      </c>
      <c r="B178" s="4">
        <v>0</v>
      </c>
      <c r="C178" s="4">
        <v>46087</v>
      </c>
      <c r="D178" s="4">
        <v>0</v>
      </c>
      <c r="E178" s="5"/>
      <c r="F178" s="5"/>
      <c r="G178" s="4">
        <v>83189741</v>
      </c>
      <c r="H178" s="4">
        <v>89325510</v>
      </c>
      <c r="I178" s="18">
        <v>172515251</v>
      </c>
      <c r="J178" s="27"/>
    </row>
    <row r="179" spans="1:10" s="24" customFormat="1" x14ac:dyDescent="0.25">
      <c r="A179" s="3" t="s">
        <v>168</v>
      </c>
      <c r="B179" s="5"/>
      <c r="C179" s="5"/>
      <c r="D179" s="5"/>
      <c r="E179" s="5"/>
      <c r="F179" s="5"/>
      <c r="G179" s="4">
        <v>12900000</v>
      </c>
      <c r="H179" s="5"/>
      <c r="I179" s="20"/>
      <c r="J179" s="27"/>
    </row>
    <row r="180" spans="1:10" s="24" customFormat="1" x14ac:dyDescent="0.25">
      <c r="A180" s="3" t="s">
        <v>169</v>
      </c>
      <c r="B180" s="5"/>
      <c r="C180" s="5"/>
      <c r="D180" s="5"/>
      <c r="E180" s="5"/>
      <c r="F180" s="5"/>
      <c r="G180" s="4">
        <v>4111246</v>
      </c>
      <c r="H180" s="5"/>
      <c r="I180" s="20"/>
      <c r="J180" s="27"/>
    </row>
    <row r="181" spans="1:10" s="24" customFormat="1" x14ac:dyDescent="0.25">
      <c r="A181" s="3" t="s">
        <v>170</v>
      </c>
      <c r="B181" s="4">
        <v>181689</v>
      </c>
      <c r="C181" s="4">
        <v>87515</v>
      </c>
      <c r="D181" s="4">
        <v>0</v>
      </c>
      <c r="E181" s="5"/>
      <c r="F181" s="5"/>
      <c r="G181" s="4">
        <v>15263809</v>
      </c>
      <c r="H181" s="4">
        <v>22194928</v>
      </c>
      <c r="I181" s="18">
        <v>37458737</v>
      </c>
      <c r="J181" s="27"/>
    </row>
    <row r="182" spans="1:10" s="24" customFormat="1" x14ac:dyDescent="0.25">
      <c r="A182" s="3" t="s">
        <v>171</v>
      </c>
      <c r="B182" s="5"/>
      <c r="C182" s="5"/>
      <c r="D182" s="5"/>
      <c r="E182" s="5"/>
      <c r="F182" s="5"/>
      <c r="G182" s="5"/>
      <c r="H182" s="5"/>
      <c r="I182" s="20"/>
      <c r="J182" s="27"/>
    </row>
    <row r="183" spans="1:10" s="24" customFormat="1" x14ac:dyDescent="0.25">
      <c r="A183" s="3" t="s">
        <v>172</v>
      </c>
      <c r="B183" s="4">
        <v>355189</v>
      </c>
      <c r="C183" s="4">
        <v>279847</v>
      </c>
      <c r="D183" s="4">
        <v>200</v>
      </c>
      <c r="E183" s="4">
        <v>230000</v>
      </c>
      <c r="F183" s="4">
        <v>88101</v>
      </c>
      <c r="G183" s="4">
        <v>3552682</v>
      </c>
      <c r="H183" s="4">
        <v>129042150</v>
      </c>
      <c r="I183" s="18">
        <v>132594832</v>
      </c>
      <c r="J183" s="27"/>
    </row>
    <row r="184" spans="1:10" s="24" customFormat="1" x14ac:dyDescent="0.25">
      <c r="A184" s="3" t="s">
        <v>173</v>
      </c>
      <c r="B184" s="4">
        <v>57508</v>
      </c>
      <c r="C184" s="4">
        <v>149655</v>
      </c>
      <c r="D184" s="4">
        <v>105000</v>
      </c>
      <c r="E184" s="5"/>
      <c r="F184" s="5"/>
      <c r="G184" s="4">
        <v>5915805</v>
      </c>
      <c r="H184" s="4">
        <v>37954617</v>
      </c>
      <c r="I184" s="18">
        <v>43870422</v>
      </c>
      <c r="J184" s="27"/>
    </row>
    <row r="185" spans="1:10" s="24" customFormat="1" ht="14.4" thickBot="1" x14ac:dyDescent="0.3">
      <c r="A185" s="3" t="s">
        <v>174</v>
      </c>
      <c r="B185" s="5"/>
      <c r="C185" s="5"/>
      <c r="D185" s="5"/>
      <c r="E185" s="5"/>
      <c r="F185" s="5"/>
      <c r="G185" s="5"/>
      <c r="H185" s="5"/>
      <c r="I185" s="20"/>
      <c r="J185" s="27"/>
    </row>
    <row r="186" spans="1:10" s="24" customFormat="1" ht="14.4" thickBot="1" x14ac:dyDescent="0.3">
      <c r="A186" s="13" t="s">
        <v>175</v>
      </c>
      <c r="B186" s="15">
        <v>110613</v>
      </c>
      <c r="C186" s="14">
        <v>18206</v>
      </c>
      <c r="D186" s="14"/>
      <c r="E186" s="11"/>
      <c r="F186" s="11"/>
      <c r="G186" s="14">
        <v>14192193</v>
      </c>
      <c r="H186" s="14">
        <v>7352994</v>
      </c>
      <c r="I186" s="17">
        <v>21545187</v>
      </c>
      <c r="J186" s="27"/>
    </row>
    <row r="187" spans="1:10" s="24" customFormat="1" ht="14.4" thickBot="1" x14ac:dyDescent="0.3">
      <c r="A187" s="3" t="s">
        <v>176</v>
      </c>
      <c r="B187" s="4">
        <v>110613</v>
      </c>
      <c r="C187" s="4">
        <v>18206</v>
      </c>
      <c r="D187" s="5"/>
      <c r="E187" s="5"/>
      <c r="F187" s="5"/>
      <c r="G187" s="4">
        <v>14192193</v>
      </c>
      <c r="H187" s="4">
        <v>7352994</v>
      </c>
      <c r="I187" s="18">
        <v>21545187</v>
      </c>
      <c r="J187" s="27"/>
    </row>
    <row r="188" spans="1:10" s="24" customFormat="1" ht="14.4" thickBot="1" x14ac:dyDescent="0.3">
      <c r="A188" s="13" t="s">
        <v>177</v>
      </c>
      <c r="B188" s="15">
        <v>332849</v>
      </c>
      <c r="C188" s="14">
        <v>313916</v>
      </c>
      <c r="D188" s="14">
        <v>221552</v>
      </c>
      <c r="E188" s="11">
        <v>0</v>
      </c>
      <c r="F188" s="11">
        <v>0</v>
      </c>
      <c r="G188" s="14">
        <v>450879</v>
      </c>
      <c r="H188" s="14">
        <v>59065790</v>
      </c>
      <c r="I188" s="17">
        <v>59516669</v>
      </c>
      <c r="J188" s="27"/>
    </row>
    <row r="189" spans="1:10" s="24" customFormat="1" ht="14.4" thickBot="1" x14ac:dyDescent="0.3">
      <c r="A189" s="3" t="s">
        <v>178</v>
      </c>
      <c r="B189" s="4">
        <v>332849</v>
      </c>
      <c r="C189" s="4">
        <v>313916</v>
      </c>
      <c r="D189" s="4">
        <v>221552</v>
      </c>
      <c r="E189" s="4">
        <v>0</v>
      </c>
      <c r="F189" s="4">
        <v>0</v>
      </c>
      <c r="G189" s="4">
        <v>450879</v>
      </c>
      <c r="H189" s="4">
        <v>59065790</v>
      </c>
      <c r="I189" s="18">
        <v>59516669</v>
      </c>
      <c r="J189" s="27"/>
    </row>
    <row r="190" spans="1:10" s="24" customFormat="1" ht="14.4" thickBot="1" x14ac:dyDescent="0.3">
      <c r="A190" s="13" t="s">
        <v>179</v>
      </c>
      <c r="B190" s="15">
        <f>SUM(B191+B192+B193+B194+B195+B196+B197+B198+B199+B200+B201+B202+B203+B204+B205+B206+B207+B208+B209+B210+B211+B212+B213+B214+B215+B216+B217+B218+B219+B220+B221)</f>
        <v>3312815</v>
      </c>
      <c r="C190" s="14">
        <f t="shared" ref="C190:I190" si="13">SUM(C191+C192+C193+C194+C195+C196+C197+C198+C199+C200+C201+C202+C203+C204+C205+C206+C207+C208+C209+C210+C211+C212+C213+C214+C215+C216+C217+C218+C219+C220+C221)</f>
        <v>235087364</v>
      </c>
      <c r="D190" s="14">
        <f t="shared" si="13"/>
        <v>231724360</v>
      </c>
      <c r="E190" s="11">
        <f t="shared" si="13"/>
        <v>462961928</v>
      </c>
      <c r="F190" s="11">
        <f t="shared" si="13"/>
        <v>174660996</v>
      </c>
      <c r="G190" s="14">
        <f t="shared" si="13"/>
        <v>13714546465</v>
      </c>
      <c r="H190" s="14">
        <f t="shared" si="13"/>
        <v>28232575055</v>
      </c>
      <c r="I190" s="17">
        <f t="shared" si="13"/>
        <v>41384558830</v>
      </c>
      <c r="J190" s="27"/>
    </row>
    <row r="191" spans="1:10" s="24" customFormat="1" x14ac:dyDescent="0.25">
      <c r="A191" s="3" t="s">
        <v>180</v>
      </c>
      <c r="B191" s="4">
        <v>2426545</v>
      </c>
      <c r="C191" s="4">
        <v>2303616</v>
      </c>
      <c r="D191" s="4">
        <v>1144267</v>
      </c>
      <c r="E191" s="4">
        <v>215213</v>
      </c>
      <c r="F191" s="5"/>
      <c r="G191" s="4">
        <v>15197100</v>
      </c>
      <c r="H191" s="4">
        <v>160166247</v>
      </c>
      <c r="I191" s="18">
        <v>175363347</v>
      </c>
      <c r="J191" s="27"/>
    </row>
    <row r="192" spans="1:10" s="24" customFormat="1" x14ac:dyDescent="0.25">
      <c r="A192" s="3" t="s">
        <v>181</v>
      </c>
      <c r="B192" s="4">
        <v>0</v>
      </c>
      <c r="C192" s="4">
        <v>0</v>
      </c>
      <c r="D192" s="4">
        <v>0</v>
      </c>
      <c r="E192" s="4">
        <v>0</v>
      </c>
      <c r="F192" s="4">
        <v>0</v>
      </c>
      <c r="G192" s="4">
        <v>2871540</v>
      </c>
      <c r="H192" s="4">
        <v>2871540</v>
      </c>
      <c r="I192" s="18">
        <v>5743080</v>
      </c>
      <c r="J192" s="27"/>
    </row>
    <row r="193" spans="1:10" s="24" customFormat="1" x14ac:dyDescent="0.25">
      <c r="A193" s="3" t="s">
        <v>182</v>
      </c>
      <c r="B193" s="5"/>
      <c r="C193" s="4">
        <v>4193826</v>
      </c>
      <c r="D193" s="4">
        <v>828934</v>
      </c>
      <c r="E193" s="4">
        <v>935000</v>
      </c>
      <c r="F193" s="4">
        <v>133037</v>
      </c>
      <c r="G193" s="4">
        <v>27150340</v>
      </c>
      <c r="H193" s="4">
        <v>300835009</v>
      </c>
      <c r="I193" s="18">
        <v>327985349</v>
      </c>
      <c r="J193" s="27"/>
    </row>
    <row r="194" spans="1:10" s="24" customFormat="1" x14ac:dyDescent="0.25">
      <c r="A194" s="3" t="s">
        <v>183</v>
      </c>
      <c r="B194" s="5"/>
      <c r="C194" s="4">
        <v>17678040</v>
      </c>
      <c r="D194" s="4">
        <v>3038935</v>
      </c>
      <c r="E194" s="4">
        <v>0</v>
      </c>
      <c r="F194" s="4">
        <v>0</v>
      </c>
      <c r="G194" s="4">
        <v>29522015</v>
      </c>
      <c r="H194" s="4">
        <v>697996379</v>
      </c>
      <c r="I194" s="18">
        <v>727518394</v>
      </c>
      <c r="J194" s="27"/>
    </row>
    <row r="195" spans="1:10" s="24" customFormat="1" x14ac:dyDescent="0.25">
      <c r="A195" s="3" t="s">
        <v>184</v>
      </c>
      <c r="B195" s="5"/>
      <c r="C195" s="4">
        <v>12526110</v>
      </c>
      <c r="D195" s="4">
        <v>10248229</v>
      </c>
      <c r="E195" s="4">
        <v>25300000</v>
      </c>
      <c r="F195" s="4">
        <v>7558262</v>
      </c>
      <c r="G195" s="4">
        <v>533228330</v>
      </c>
      <c r="H195" s="4">
        <v>759014675</v>
      </c>
      <c r="I195" s="18">
        <v>1292243005</v>
      </c>
      <c r="J195" s="27"/>
    </row>
    <row r="196" spans="1:10" s="24" customFormat="1" x14ac:dyDescent="0.25">
      <c r="A196" s="3" t="s">
        <v>185</v>
      </c>
      <c r="B196" s="5"/>
      <c r="C196" s="4">
        <v>1003855</v>
      </c>
      <c r="D196" s="4">
        <v>602212</v>
      </c>
      <c r="E196" s="4">
        <v>0</v>
      </c>
      <c r="F196" s="4">
        <v>0</v>
      </c>
      <c r="G196" s="4">
        <v>2410450</v>
      </c>
      <c r="H196" s="4">
        <v>74201997</v>
      </c>
      <c r="I196" s="18">
        <v>76612447</v>
      </c>
      <c r="J196" s="27"/>
    </row>
    <row r="197" spans="1:10" s="24" customFormat="1" x14ac:dyDescent="0.25">
      <c r="A197" s="3" t="s">
        <v>186</v>
      </c>
      <c r="B197" s="5"/>
      <c r="C197" s="4">
        <v>2088816</v>
      </c>
      <c r="D197" s="4">
        <v>642063</v>
      </c>
      <c r="E197" s="4">
        <v>2051715</v>
      </c>
      <c r="F197" s="4">
        <v>789378</v>
      </c>
      <c r="G197" s="4">
        <v>106398121</v>
      </c>
      <c r="H197" s="4">
        <v>311740063</v>
      </c>
      <c r="I197" s="18">
        <v>418138184</v>
      </c>
      <c r="J197" s="27"/>
    </row>
    <row r="198" spans="1:10" s="24" customFormat="1" x14ac:dyDescent="0.25">
      <c r="A198" s="3" t="s">
        <v>187</v>
      </c>
      <c r="B198" s="5"/>
      <c r="C198" s="4">
        <v>3883381</v>
      </c>
      <c r="D198" s="4">
        <v>1582136</v>
      </c>
      <c r="E198" s="5"/>
      <c r="F198" s="5"/>
      <c r="G198" s="4">
        <v>34286680</v>
      </c>
      <c r="H198" s="4">
        <v>447570053</v>
      </c>
      <c r="I198" s="18">
        <v>481856733</v>
      </c>
      <c r="J198" s="27"/>
    </row>
    <row r="199" spans="1:10" s="24" customFormat="1" x14ac:dyDescent="0.25">
      <c r="A199" s="3" t="s">
        <v>188</v>
      </c>
      <c r="B199" s="5"/>
      <c r="C199" s="4">
        <v>5195049</v>
      </c>
      <c r="D199" s="4">
        <v>2754618</v>
      </c>
      <c r="E199" s="4">
        <v>0</v>
      </c>
      <c r="F199" s="4">
        <v>0</v>
      </c>
      <c r="G199" s="4">
        <v>121026714</v>
      </c>
      <c r="H199" s="4">
        <v>415618816</v>
      </c>
      <c r="I199" s="18">
        <v>536645530</v>
      </c>
      <c r="J199" s="27"/>
    </row>
    <row r="200" spans="1:10" s="24" customFormat="1" x14ac:dyDescent="0.25">
      <c r="A200" s="3" t="s">
        <v>189</v>
      </c>
      <c r="B200" s="5"/>
      <c r="C200" s="4">
        <v>46948496</v>
      </c>
      <c r="D200" s="4">
        <v>78919695</v>
      </c>
      <c r="E200" s="4">
        <v>126050000</v>
      </c>
      <c r="F200" s="4">
        <v>37079499</v>
      </c>
      <c r="G200" s="4">
        <v>1964576187</v>
      </c>
      <c r="H200" s="4">
        <v>5840151208</v>
      </c>
      <c r="I200" s="18">
        <v>7804727395</v>
      </c>
      <c r="J200" s="27"/>
    </row>
    <row r="201" spans="1:10" s="24" customFormat="1" x14ac:dyDescent="0.25">
      <c r="A201" s="3" t="s">
        <v>190</v>
      </c>
      <c r="B201" s="5"/>
      <c r="C201" s="4">
        <v>15731173</v>
      </c>
      <c r="D201" s="4">
        <v>11508069</v>
      </c>
      <c r="E201" s="4">
        <v>36815000</v>
      </c>
      <c r="F201" s="4">
        <v>2501267</v>
      </c>
      <c r="G201" s="4">
        <v>512233058</v>
      </c>
      <c r="H201" s="4">
        <v>2867196094</v>
      </c>
      <c r="I201" s="18">
        <v>3379429152</v>
      </c>
      <c r="J201" s="27"/>
    </row>
    <row r="202" spans="1:10" s="24" customFormat="1" x14ac:dyDescent="0.25">
      <c r="A202" s="3" t="s">
        <v>191</v>
      </c>
      <c r="B202" s="5"/>
      <c r="C202" s="4">
        <v>773309</v>
      </c>
      <c r="D202" s="4">
        <v>186346</v>
      </c>
      <c r="E202" s="4">
        <v>0</v>
      </c>
      <c r="F202" s="4">
        <v>0</v>
      </c>
      <c r="G202" s="4">
        <v>136212478</v>
      </c>
      <c r="H202" s="4">
        <v>66507298</v>
      </c>
      <c r="I202" s="18">
        <v>202719786</v>
      </c>
      <c r="J202" s="27"/>
    </row>
    <row r="203" spans="1:10" s="24" customFormat="1" x14ac:dyDescent="0.25">
      <c r="A203" s="3" t="s">
        <v>192</v>
      </c>
      <c r="B203" s="5"/>
      <c r="C203" s="4">
        <v>13535015</v>
      </c>
      <c r="D203" s="4">
        <v>186346</v>
      </c>
      <c r="E203" s="4">
        <v>45000000</v>
      </c>
      <c r="F203" s="4">
        <v>9312334</v>
      </c>
      <c r="G203" s="4">
        <v>945520299</v>
      </c>
      <c r="H203" s="4">
        <v>2423437484</v>
      </c>
      <c r="I203" s="18">
        <v>3368957783</v>
      </c>
      <c r="J203" s="27"/>
    </row>
    <row r="204" spans="1:10" s="24" customFormat="1" x14ac:dyDescent="0.25">
      <c r="A204" s="3" t="s">
        <v>193</v>
      </c>
      <c r="B204" s="5"/>
      <c r="C204" s="4">
        <v>39913171</v>
      </c>
      <c r="D204" s="4">
        <v>56115498</v>
      </c>
      <c r="E204" s="4">
        <v>99750000</v>
      </c>
      <c r="F204" s="4">
        <v>56339037</v>
      </c>
      <c r="G204" s="4">
        <v>287559949</v>
      </c>
      <c r="H204" s="4">
        <v>1763266886</v>
      </c>
      <c r="I204" s="18">
        <v>2050826835</v>
      </c>
      <c r="J204" s="27"/>
    </row>
    <row r="205" spans="1:10" s="24" customFormat="1" x14ac:dyDescent="0.25">
      <c r="A205" s="3" t="s">
        <v>194</v>
      </c>
      <c r="B205" s="5"/>
      <c r="C205" s="4">
        <v>8140230</v>
      </c>
      <c r="D205" s="4">
        <v>17495338</v>
      </c>
      <c r="E205" s="4">
        <v>49385000</v>
      </c>
      <c r="F205" s="4">
        <v>27309680</v>
      </c>
      <c r="G205" s="4">
        <v>1245537620</v>
      </c>
      <c r="H205" s="4">
        <v>2441628659</v>
      </c>
      <c r="I205" s="18">
        <v>3687166279</v>
      </c>
      <c r="J205" s="27"/>
    </row>
    <row r="206" spans="1:10" s="24" customFormat="1" x14ac:dyDescent="0.25">
      <c r="A206" s="3" t="s">
        <v>195</v>
      </c>
      <c r="B206" s="5"/>
      <c r="C206" s="4">
        <v>635178</v>
      </c>
      <c r="D206" s="4">
        <v>45262</v>
      </c>
      <c r="E206" s="4">
        <v>0</v>
      </c>
      <c r="F206" s="4">
        <v>0</v>
      </c>
      <c r="G206" s="4">
        <v>40313080</v>
      </c>
      <c r="H206" s="4">
        <v>112278001</v>
      </c>
      <c r="I206" s="18">
        <v>152591081</v>
      </c>
      <c r="J206" s="27"/>
    </row>
    <row r="207" spans="1:10" s="24" customFormat="1" x14ac:dyDescent="0.25">
      <c r="A207" s="3" t="s">
        <v>196</v>
      </c>
      <c r="B207" s="5"/>
      <c r="C207" s="4">
        <v>48943</v>
      </c>
      <c r="D207" s="4">
        <v>185902</v>
      </c>
      <c r="E207" s="4">
        <v>0</v>
      </c>
      <c r="F207" s="4">
        <v>0</v>
      </c>
      <c r="G207" s="4">
        <v>730340</v>
      </c>
      <c r="H207" s="4">
        <v>8289209</v>
      </c>
      <c r="I207" s="18">
        <v>9019549</v>
      </c>
      <c r="J207" s="27"/>
    </row>
    <row r="208" spans="1:10" s="24" customFormat="1" x14ac:dyDescent="0.25">
      <c r="A208" s="3" t="s">
        <v>197</v>
      </c>
      <c r="B208" s="5"/>
      <c r="C208" s="4">
        <v>1051549</v>
      </c>
      <c r="D208" s="4">
        <v>113006</v>
      </c>
      <c r="E208" s="4">
        <v>0</v>
      </c>
      <c r="F208" s="4">
        <v>0</v>
      </c>
      <c r="G208" s="4">
        <v>332125839</v>
      </c>
      <c r="H208" s="4">
        <v>189286070</v>
      </c>
      <c r="I208" s="18">
        <v>521411909</v>
      </c>
      <c r="J208" s="27"/>
    </row>
    <row r="209" spans="1:10" s="24" customFormat="1" x14ac:dyDescent="0.25">
      <c r="A209" s="3" t="s">
        <v>198</v>
      </c>
      <c r="B209" s="5"/>
      <c r="C209" s="4">
        <v>395465</v>
      </c>
      <c r="D209" s="4">
        <v>0</v>
      </c>
      <c r="E209" s="4">
        <v>0</v>
      </c>
      <c r="F209" s="4">
        <v>0</v>
      </c>
      <c r="G209" s="4">
        <v>2656283790</v>
      </c>
      <c r="H209" s="4">
        <v>1444879930</v>
      </c>
      <c r="I209" s="18">
        <v>4101163720</v>
      </c>
      <c r="J209" s="27"/>
    </row>
    <row r="210" spans="1:10" s="24" customFormat="1" x14ac:dyDescent="0.25">
      <c r="A210" s="3" t="s">
        <v>199</v>
      </c>
      <c r="B210" s="5"/>
      <c r="C210" s="4">
        <v>435400</v>
      </c>
      <c r="D210" s="4">
        <v>0</v>
      </c>
      <c r="E210" s="4">
        <v>0</v>
      </c>
      <c r="F210" s="4">
        <v>0</v>
      </c>
      <c r="G210" s="4">
        <v>246229291</v>
      </c>
      <c r="H210" s="4">
        <v>479888675</v>
      </c>
      <c r="I210" s="18">
        <v>294217966</v>
      </c>
      <c r="J210" s="27"/>
    </row>
    <row r="211" spans="1:10" s="24" customFormat="1" x14ac:dyDescent="0.25">
      <c r="A211" s="3" t="s">
        <v>200</v>
      </c>
      <c r="B211" s="4">
        <v>0</v>
      </c>
      <c r="C211" s="4">
        <v>30684</v>
      </c>
      <c r="D211" s="4">
        <v>0</v>
      </c>
      <c r="E211" s="4">
        <v>0</v>
      </c>
      <c r="F211" s="4">
        <v>0</v>
      </c>
      <c r="G211" s="4">
        <v>200950432</v>
      </c>
      <c r="H211" s="4">
        <v>5711687</v>
      </c>
      <c r="I211" s="18">
        <v>206662119</v>
      </c>
      <c r="J211" s="27"/>
    </row>
    <row r="212" spans="1:10" s="24" customFormat="1" x14ac:dyDescent="0.25">
      <c r="A212" s="3" t="s">
        <v>201</v>
      </c>
      <c r="B212" s="4">
        <v>0</v>
      </c>
      <c r="C212" s="4">
        <v>1437661</v>
      </c>
      <c r="D212" s="4">
        <v>0</v>
      </c>
      <c r="E212" s="4">
        <v>0</v>
      </c>
      <c r="F212" s="4">
        <v>0</v>
      </c>
      <c r="G212" s="4">
        <v>1098766790</v>
      </c>
      <c r="H212" s="4">
        <v>253682619</v>
      </c>
      <c r="I212" s="18">
        <v>1352449409</v>
      </c>
      <c r="J212" s="27"/>
    </row>
    <row r="213" spans="1:10" s="24" customFormat="1" x14ac:dyDescent="0.25">
      <c r="A213" s="3" t="s">
        <v>202</v>
      </c>
      <c r="B213" s="5"/>
      <c r="C213" s="4">
        <v>23726723</v>
      </c>
      <c r="D213" s="4">
        <v>25282877</v>
      </c>
      <c r="E213" s="4">
        <v>54835000</v>
      </c>
      <c r="F213" s="4">
        <v>27121845</v>
      </c>
      <c r="G213" s="4">
        <v>243125659</v>
      </c>
      <c r="H213" s="4">
        <v>2754226275</v>
      </c>
      <c r="I213" s="18">
        <v>2997351934</v>
      </c>
      <c r="J213" s="27"/>
    </row>
    <row r="214" spans="1:10" s="24" customFormat="1" x14ac:dyDescent="0.25">
      <c r="A214" s="3" t="s">
        <v>203</v>
      </c>
      <c r="B214" s="5"/>
      <c r="C214" s="5"/>
      <c r="D214" s="4">
        <v>0</v>
      </c>
      <c r="E214" s="4">
        <v>0</v>
      </c>
      <c r="F214" s="4">
        <v>0</v>
      </c>
      <c r="G214" s="4">
        <v>56952700</v>
      </c>
      <c r="H214" s="5"/>
      <c r="I214" s="20"/>
      <c r="J214" s="27"/>
    </row>
    <row r="215" spans="1:10" s="24" customFormat="1" x14ac:dyDescent="0.25">
      <c r="A215" s="3" t="s">
        <v>204</v>
      </c>
      <c r="B215" s="5"/>
      <c r="C215" s="4">
        <v>6767168</v>
      </c>
      <c r="D215" s="4">
        <v>2583216</v>
      </c>
      <c r="E215" s="4">
        <v>0</v>
      </c>
      <c r="F215" s="4">
        <v>0</v>
      </c>
      <c r="G215" s="4">
        <v>985987156</v>
      </c>
      <c r="H215" s="4">
        <v>1926575825</v>
      </c>
      <c r="I215" s="18">
        <v>2912562981</v>
      </c>
      <c r="J215" s="27"/>
    </row>
    <row r="216" spans="1:10" s="24" customFormat="1" x14ac:dyDescent="0.25">
      <c r="A216" s="3" t="s">
        <v>205</v>
      </c>
      <c r="B216" s="5"/>
      <c r="C216" s="4">
        <v>7575635</v>
      </c>
      <c r="D216" s="4">
        <v>0</v>
      </c>
      <c r="E216" s="4">
        <v>0</v>
      </c>
      <c r="F216" s="4">
        <v>0</v>
      </c>
      <c r="G216" s="4">
        <v>391540600</v>
      </c>
      <c r="H216" s="4">
        <v>366977345</v>
      </c>
      <c r="I216" s="18">
        <v>758517945</v>
      </c>
      <c r="J216" s="27"/>
    </row>
    <row r="217" spans="1:10" s="24" customFormat="1" x14ac:dyDescent="0.25">
      <c r="A217" s="3" t="s">
        <v>206</v>
      </c>
      <c r="B217" s="5"/>
      <c r="C217" s="4">
        <v>10458713</v>
      </c>
      <c r="D217" s="4">
        <v>10288473</v>
      </c>
      <c r="E217" s="4">
        <v>19600000</v>
      </c>
      <c r="F217" s="4">
        <v>5934222</v>
      </c>
      <c r="G217" s="4">
        <v>178029180</v>
      </c>
      <c r="H217" s="4">
        <v>1429430549</v>
      </c>
      <c r="I217" s="18">
        <v>1607459729</v>
      </c>
      <c r="J217" s="27"/>
    </row>
    <row r="218" spans="1:10" s="24" customFormat="1" x14ac:dyDescent="0.25">
      <c r="A218" s="3" t="s">
        <v>207</v>
      </c>
      <c r="B218" s="5"/>
      <c r="C218" s="4">
        <v>3628199</v>
      </c>
      <c r="D218" s="4">
        <v>4842186</v>
      </c>
      <c r="E218" s="4">
        <v>0</v>
      </c>
      <c r="F218" s="4">
        <v>0</v>
      </c>
      <c r="G218" s="4">
        <v>1087436470</v>
      </c>
      <c r="H218" s="4">
        <v>290107726</v>
      </c>
      <c r="I218" s="18">
        <v>1377844196</v>
      </c>
      <c r="J218" s="27"/>
    </row>
    <row r="219" spans="1:10" s="24" customFormat="1" x14ac:dyDescent="0.25">
      <c r="A219" s="3" t="s">
        <v>208</v>
      </c>
      <c r="B219" s="5"/>
      <c r="C219" s="4">
        <v>1380572</v>
      </c>
      <c r="D219" s="4">
        <v>719279</v>
      </c>
      <c r="E219" s="4">
        <v>0</v>
      </c>
      <c r="F219" s="4">
        <v>0</v>
      </c>
      <c r="G219" s="4">
        <v>122182119</v>
      </c>
      <c r="H219" s="4">
        <v>71174281</v>
      </c>
      <c r="I219" s="18">
        <v>119346400</v>
      </c>
      <c r="J219" s="27"/>
    </row>
    <row r="220" spans="1:10" s="24" customFormat="1" x14ac:dyDescent="0.25">
      <c r="A220" s="3" t="s">
        <v>209</v>
      </c>
      <c r="B220" s="4">
        <v>886270</v>
      </c>
      <c r="C220" s="4">
        <v>2704588</v>
      </c>
      <c r="D220" s="4">
        <v>2378546</v>
      </c>
      <c r="E220" s="4">
        <v>0</v>
      </c>
      <c r="F220" s="4">
        <v>0</v>
      </c>
      <c r="G220" s="4">
        <v>7424650</v>
      </c>
      <c r="H220" s="4">
        <v>189740904</v>
      </c>
      <c r="I220" s="18">
        <v>197165554</v>
      </c>
      <c r="J220" s="27"/>
    </row>
    <row r="221" spans="1:10" s="24" customFormat="1" ht="14.4" thickBot="1" x14ac:dyDescent="0.3">
      <c r="A221" s="3" t="s">
        <v>210</v>
      </c>
      <c r="B221" s="5"/>
      <c r="C221" s="4">
        <v>896799</v>
      </c>
      <c r="D221" s="4">
        <v>32927</v>
      </c>
      <c r="E221" s="4">
        <v>3025000</v>
      </c>
      <c r="F221" s="4">
        <v>582435</v>
      </c>
      <c r="G221" s="4">
        <v>102737488</v>
      </c>
      <c r="H221" s="4">
        <v>138123551</v>
      </c>
      <c r="I221" s="18">
        <v>240861039</v>
      </c>
      <c r="J221" s="27"/>
    </row>
    <row r="222" spans="1:10" s="24" customFormat="1" ht="14.4" thickBot="1" x14ac:dyDescent="0.3">
      <c r="A222" s="13" t="s">
        <v>211</v>
      </c>
      <c r="B222" s="11">
        <f>SUM(B223+B224+B225+B226)</f>
        <v>39459612</v>
      </c>
      <c r="C222" s="14">
        <f t="shared" ref="C222:I222" si="14">SUM(C223+C224+C225+C226)</f>
        <v>3840885</v>
      </c>
      <c r="D222" s="14">
        <f t="shared" si="14"/>
        <v>3876128</v>
      </c>
      <c r="E222" s="11">
        <f t="shared" si="14"/>
        <v>51456792</v>
      </c>
      <c r="F222" s="11">
        <f t="shared" si="14"/>
        <v>14574321</v>
      </c>
      <c r="G222" s="14">
        <f t="shared" si="14"/>
        <v>55124036</v>
      </c>
      <c r="H222" s="14">
        <f t="shared" si="14"/>
        <v>198038427</v>
      </c>
      <c r="I222" s="17">
        <f t="shared" si="14"/>
        <v>201092750</v>
      </c>
      <c r="J222" s="27"/>
    </row>
    <row r="223" spans="1:10" s="24" customFormat="1" x14ac:dyDescent="0.25">
      <c r="A223" s="3" t="s">
        <v>212</v>
      </c>
      <c r="B223" s="4">
        <v>39459612</v>
      </c>
      <c r="C223" s="4">
        <v>1549471</v>
      </c>
      <c r="D223" s="4">
        <v>1584714</v>
      </c>
      <c r="E223" s="4">
        <v>30570000</v>
      </c>
      <c r="F223" s="4">
        <v>9176049</v>
      </c>
      <c r="G223" s="4">
        <v>2869140</v>
      </c>
      <c r="H223" s="4">
        <v>93649893</v>
      </c>
      <c r="I223" s="18">
        <v>96518266</v>
      </c>
      <c r="J223" s="27"/>
    </row>
    <row r="224" spans="1:10" s="24" customFormat="1" x14ac:dyDescent="0.25">
      <c r="A224" s="3" t="s">
        <v>213</v>
      </c>
      <c r="B224" s="5"/>
      <c r="C224" s="5"/>
      <c r="D224" s="5"/>
      <c r="E224" s="5"/>
      <c r="F224" s="5"/>
      <c r="G224" s="4">
        <v>14625030</v>
      </c>
      <c r="H224" s="5"/>
      <c r="I224" s="20"/>
      <c r="J224" s="27"/>
    </row>
    <row r="225" spans="1:10" s="24" customFormat="1" x14ac:dyDescent="0.25">
      <c r="A225" s="3" t="s">
        <v>214</v>
      </c>
      <c r="B225" s="5"/>
      <c r="C225" s="5"/>
      <c r="D225" s="5"/>
      <c r="E225" s="5"/>
      <c r="F225" s="5"/>
      <c r="G225" s="4">
        <v>37340446</v>
      </c>
      <c r="H225" s="5"/>
      <c r="I225" s="20"/>
      <c r="J225" s="27"/>
    </row>
    <row r="226" spans="1:10" s="24" customFormat="1" ht="14.4" thickBot="1" x14ac:dyDescent="0.3">
      <c r="A226" s="3" t="s">
        <v>215</v>
      </c>
      <c r="B226" s="4">
        <v>0</v>
      </c>
      <c r="C226" s="4">
        <v>2291414</v>
      </c>
      <c r="D226" s="4">
        <v>2291414</v>
      </c>
      <c r="E226" s="4">
        <v>20886792</v>
      </c>
      <c r="F226" s="4">
        <v>5398272</v>
      </c>
      <c r="G226" s="4">
        <v>289420</v>
      </c>
      <c r="H226" s="4">
        <v>104388534</v>
      </c>
      <c r="I226" s="18">
        <v>104574484</v>
      </c>
      <c r="J226" s="27"/>
    </row>
    <row r="227" spans="1:10" s="24" customFormat="1" ht="14.4" thickBot="1" x14ac:dyDescent="0.3">
      <c r="A227" s="13" t="s">
        <v>216</v>
      </c>
      <c r="B227" s="15">
        <v>1065981</v>
      </c>
      <c r="C227" s="14">
        <v>1540432</v>
      </c>
      <c r="D227" s="14">
        <v>472454</v>
      </c>
      <c r="E227" s="11"/>
      <c r="F227" s="11"/>
      <c r="G227" s="14">
        <v>7670220</v>
      </c>
      <c r="H227" s="14">
        <v>2870470</v>
      </c>
      <c r="I227" s="17">
        <v>10540690</v>
      </c>
      <c r="J227" s="27"/>
    </row>
    <row r="228" spans="1:10" s="24" customFormat="1" ht="14.4" thickBot="1" x14ac:dyDescent="0.3">
      <c r="A228" s="3" t="s">
        <v>217</v>
      </c>
      <c r="B228" s="4">
        <v>1065981</v>
      </c>
      <c r="C228" s="4">
        <v>1540432</v>
      </c>
      <c r="D228" s="4">
        <v>472454</v>
      </c>
      <c r="E228" s="5"/>
      <c r="F228" s="5"/>
      <c r="G228" s="4">
        <v>7670220</v>
      </c>
      <c r="H228" s="4">
        <v>2870470</v>
      </c>
      <c r="I228" s="18">
        <v>10540690</v>
      </c>
      <c r="J228" s="27"/>
    </row>
    <row r="229" spans="1:10" s="24" customFormat="1" ht="14.4" thickBot="1" x14ac:dyDescent="0.3">
      <c r="A229" s="13" t="s">
        <v>218</v>
      </c>
      <c r="B229" s="15">
        <f>SUM(B230+B231+B232+B233+B234+B235+B236+B237+B238+B239+B240+B241+B242+B243)</f>
        <v>18520443.27</v>
      </c>
      <c r="C229" s="14">
        <f t="shared" ref="C229:I229" si="15">SUM(C230+C231+C232+C233+C234+C235+C236+C237+C238+C239+C240+C241+C242+C243)</f>
        <v>96775126</v>
      </c>
      <c r="D229" s="14">
        <f t="shared" si="15"/>
        <v>108256851</v>
      </c>
      <c r="E229" s="11">
        <f t="shared" si="15"/>
        <v>99135000</v>
      </c>
      <c r="F229" s="11">
        <f t="shared" si="15"/>
        <v>77271275</v>
      </c>
      <c r="G229" s="14">
        <f t="shared" si="15"/>
        <v>226545951</v>
      </c>
      <c r="H229" s="14">
        <f t="shared" si="15"/>
        <v>902949800</v>
      </c>
      <c r="I229" s="17">
        <f t="shared" si="15"/>
        <v>1130198332</v>
      </c>
      <c r="J229" s="27"/>
    </row>
    <row r="230" spans="1:10" s="24" customFormat="1" x14ac:dyDescent="0.25">
      <c r="A230" s="3" t="s">
        <v>219</v>
      </c>
      <c r="B230" s="4">
        <v>430961</v>
      </c>
      <c r="C230" s="4">
        <v>127624</v>
      </c>
      <c r="D230" s="4">
        <v>24416</v>
      </c>
      <c r="E230" s="4">
        <v>0</v>
      </c>
      <c r="F230" s="4">
        <v>0</v>
      </c>
      <c r="G230" s="4">
        <v>39895348</v>
      </c>
      <c r="H230" s="4">
        <v>12961008</v>
      </c>
      <c r="I230" s="18">
        <v>53856356</v>
      </c>
      <c r="J230" s="27"/>
    </row>
    <row r="231" spans="1:10" s="24" customFormat="1" x14ac:dyDescent="0.25">
      <c r="A231" s="3" t="s">
        <v>220</v>
      </c>
      <c r="B231" s="4">
        <v>38816</v>
      </c>
      <c r="C231" s="4">
        <v>255199</v>
      </c>
      <c r="D231" s="4">
        <v>4846</v>
      </c>
      <c r="E231" s="4">
        <v>225000</v>
      </c>
      <c r="F231" s="4">
        <v>92370</v>
      </c>
      <c r="G231" s="4">
        <v>25046353</v>
      </c>
      <c r="H231" s="4">
        <v>56336831</v>
      </c>
      <c r="I231" s="18">
        <v>81383184</v>
      </c>
      <c r="J231" s="27"/>
    </row>
    <row r="232" spans="1:10" s="24" customFormat="1" x14ac:dyDescent="0.25">
      <c r="A232" s="3" t="s">
        <v>221</v>
      </c>
      <c r="B232" s="4">
        <v>142604</v>
      </c>
      <c r="C232" s="4">
        <v>37023</v>
      </c>
      <c r="D232" s="4">
        <v>222000</v>
      </c>
      <c r="E232" s="4">
        <v>0</v>
      </c>
      <c r="F232" s="4">
        <v>0</v>
      </c>
      <c r="G232" s="4">
        <v>420000</v>
      </c>
      <c r="H232" s="4">
        <v>4863868</v>
      </c>
      <c r="I232" s="18">
        <v>5283868</v>
      </c>
      <c r="J232" s="27"/>
    </row>
    <row r="233" spans="1:10" s="24" customFormat="1" x14ac:dyDescent="0.25">
      <c r="A233" s="3" t="s">
        <v>222</v>
      </c>
      <c r="B233" s="4">
        <v>-2064428</v>
      </c>
      <c r="C233" s="4">
        <v>22483</v>
      </c>
      <c r="D233" s="4">
        <v>10000</v>
      </c>
      <c r="E233" s="4">
        <v>0</v>
      </c>
      <c r="F233" s="4">
        <v>0</v>
      </c>
      <c r="G233" s="4">
        <v>582429</v>
      </c>
      <c r="H233" s="4">
        <v>2922113</v>
      </c>
      <c r="I233" s="18">
        <v>3504542</v>
      </c>
      <c r="J233" s="27"/>
    </row>
    <row r="234" spans="1:10" s="24" customFormat="1" x14ac:dyDescent="0.25">
      <c r="A234" s="3" t="s">
        <v>223</v>
      </c>
      <c r="B234" s="4">
        <v>271779</v>
      </c>
      <c r="C234" s="4">
        <v>41354692</v>
      </c>
      <c r="D234" s="4">
        <v>37250000</v>
      </c>
      <c r="E234" s="4">
        <v>37250000</v>
      </c>
      <c r="F234" s="4">
        <v>35598782</v>
      </c>
      <c r="G234" s="4">
        <v>3497400</v>
      </c>
      <c r="H234" s="4">
        <v>40132730</v>
      </c>
      <c r="I234" s="18">
        <v>43630130</v>
      </c>
      <c r="J234" s="27"/>
    </row>
    <row r="235" spans="1:10" s="24" customFormat="1" x14ac:dyDescent="0.25">
      <c r="A235" s="3" t="s">
        <v>224</v>
      </c>
      <c r="B235" s="4">
        <v>0</v>
      </c>
      <c r="C235" s="4">
        <v>440412</v>
      </c>
      <c r="D235" s="4">
        <v>440412</v>
      </c>
      <c r="E235" s="4">
        <v>0</v>
      </c>
      <c r="F235" s="4">
        <v>0</v>
      </c>
      <c r="G235" s="4">
        <v>2491556</v>
      </c>
      <c r="H235" s="4">
        <v>25030162</v>
      </c>
      <c r="I235" s="18">
        <v>27521718</v>
      </c>
      <c r="J235" s="27"/>
    </row>
    <row r="236" spans="1:10" s="24" customFormat="1" x14ac:dyDescent="0.25">
      <c r="A236" s="3" t="s">
        <v>225</v>
      </c>
      <c r="B236" s="4">
        <v>163714</v>
      </c>
      <c r="C236" s="4">
        <v>37413714</v>
      </c>
      <c r="D236" s="4">
        <v>37250000</v>
      </c>
      <c r="E236" s="4">
        <v>37250000</v>
      </c>
      <c r="F236" s="4">
        <v>35598782</v>
      </c>
      <c r="G236" s="4">
        <v>23034367</v>
      </c>
      <c r="H236" s="4">
        <v>-7090457</v>
      </c>
      <c r="I236" s="18">
        <v>15943910</v>
      </c>
      <c r="J236" s="27"/>
    </row>
    <row r="237" spans="1:10" s="24" customFormat="1" x14ac:dyDescent="0.25">
      <c r="A237" s="3" t="s">
        <v>226</v>
      </c>
      <c r="B237" s="4">
        <v>507431</v>
      </c>
      <c r="C237" s="4">
        <v>399065</v>
      </c>
      <c r="D237" s="4">
        <v>2000</v>
      </c>
      <c r="E237" s="4">
        <v>145000</v>
      </c>
      <c r="F237" s="4">
        <v>121514</v>
      </c>
      <c r="G237" s="4">
        <v>23826490</v>
      </c>
      <c r="H237" s="4">
        <v>42397788</v>
      </c>
      <c r="I237" s="18">
        <v>66224278</v>
      </c>
      <c r="J237" s="27"/>
    </row>
    <row r="238" spans="1:10" s="24" customFormat="1" x14ac:dyDescent="0.25">
      <c r="A238" s="3" t="s">
        <v>227</v>
      </c>
      <c r="B238" s="4">
        <v>1290</v>
      </c>
      <c r="C238" s="4">
        <v>11208164</v>
      </c>
      <c r="D238" s="4">
        <v>19397511</v>
      </c>
      <c r="E238" s="4">
        <v>0</v>
      </c>
      <c r="F238" s="4">
        <v>0</v>
      </c>
      <c r="G238" s="4">
        <v>1063713</v>
      </c>
      <c r="H238" s="4">
        <v>1947419</v>
      </c>
      <c r="I238" s="18">
        <v>1947419</v>
      </c>
      <c r="J238" s="27"/>
    </row>
    <row r="239" spans="1:10" s="24" customFormat="1" x14ac:dyDescent="0.25">
      <c r="A239" s="3" t="s">
        <v>228</v>
      </c>
      <c r="B239" s="4">
        <v>89080.27</v>
      </c>
      <c r="C239" s="4">
        <v>0</v>
      </c>
      <c r="D239" s="4">
        <v>0</v>
      </c>
      <c r="E239" s="4">
        <v>0</v>
      </c>
      <c r="F239" s="4">
        <v>0</v>
      </c>
      <c r="G239" s="4">
        <v>24258082</v>
      </c>
      <c r="H239" s="4">
        <v>36291902</v>
      </c>
      <c r="I239" s="18">
        <v>60549984</v>
      </c>
      <c r="J239" s="27"/>
    </row>
    <row r="240" spans="1:10" s="24" customFormat="1" x14ac:dyDescent="0.25">
      <c r="A240" s="3" t="s">
        <v>229</v>
      </c>
      <c r="B240" s="4">
        <v>18732906</v>
      </c>
      <c r="C240" s="4">
        <v>5106148</v>
      </c>
      <c r="D240" s="4">
        <v>13280402</v>
      </c>
      <c r="E240" s="4">
        <v>24265000</v>
      </c>
      <c r="F240" s="4">
        <v>5859827</v>
      </c>
      <c r="G240" s="4">
        <v>29323739</v>
      </c>
      <c r="H240" s="4">
        <v>555627366</v>
      </c>
      <c r="I240" s="18">
        <v>584917399</v>
      </c>
      <c r="J240" s="27"/>
    </row>
    <row r="241" spans="1:10" s="24" customFormat="1" x14ac:dyDescent="0.25">
      <c r="A241" s="3" t="s">
        <v>230</v>
      </c>
      <c r="B241" s="4">
        <v>0</v>
      </c>
      <c r="C241" s="4">
        <v>165000</v>
      </c>
      <c r="D241" s="4">
        <v>25264</v>
      </c>
      <c r="E241" s="4">
        <v>0</v>
      </c>
      <c r="F241" s="4">
        <v>0</v>
      </c>
      <c r="G241" s="4">
        <v>3610638</v>
      </c>
      <c r="H241" s="4">
        <v>19101176</v>
      </c>
      <c r="I241" s="18">
        <v>23511814</v>
      </c>
      <c r="J241" s="27"/>
    </row>
    <row r="242" spans="1:10" s="24" customFormat="1" x14ac:dyDescent="0.25">
      <c r="A242" s="3" t="s">
        <v>231</v>
      </c>
      <c r="B242" s="4">
        <v>206290</v>
      </c>
      <c r="C242" s="4">
        <v>245602</v>
      </c>
      <c r="D242" s="4">
        <v>350000</v>
      </c>
      <c r="E242" s="4">
        <v>0</v>
      </c>
      <c r="F242" s="4">
        <v>0</v>
      </c>
      <c r="G242" s="4">
        <v>41468960</v>
      </c>
      <c r="H242" s="4">
        <v>35396017</v>
      </c>
      <c r="I242" s="18">
        <v>76864977</v>
      </c>
      <c r="J242" s="27"/>
    </row>
    <row r="243" spans="1:10" s="24" customFormat="1" ht="14.4" thickBot="1" x14ac:dyDescent="0.3">
      <c r="A243" s="3" t="s">
        <v>232</v>
      </c>
      <c r="B243" s="4">
        <v>0</v>
      </c>
      <c r="C243" s="4">
        <v>0</v>
      </c>
      <c r="D243" s="4">
        <v>0</v>
      </c>
      <c r="E243" s="4">
        <v>0</v>
      </c>
      <c r="F243" s="4">
        <v>0</v>
      </c>
      <c r="G243" s="4">
        <v>8026876</v>
      </c>
      <c r="H243" s="4">
        <v>77031877</v>
      </c>
      <c r="I243" s="18">
        <v>85058753</v>
      </c>
      <c r="J243" s="27"/>
    </row>
    <row r="244" spans="1:10" s="24" customFormat="1" ht="14.4" thickBot="1" x14ac:dyDescent="0.3">
      <c r="A244" s="13" t="s">
        <v>233</v>
      </c>
      <c r="B244" s="15">
        <f>SUM(B245+B246)</f>
        <v>369577</v>
      </c>
      <c r="C244" s="14">
        <f t="shared" ref="C244:I244" si="16">SUM(C245+C246)</f>
        <v>300438</v>
      </c>
      <c r="D244" s="14">
        <f t="shared" si="16"/>
        <v>181955</v>
      </c>
      <c r="E244" s="11">
        <f t="shared" si="16"/>
        <v>0</v>
      </c>
      <c r="F244" s="11">
        <f t="shared" si="16"/>
        <v>0</v>
      </c>
      <c r="G244" s="14">
        <f t="shared" si="16"/>
        <v>6919297</v>
      </c>
      <c r="H244" s="14">
        <f t="shared" si="16"/>
        <v>30373923</v>
      </c>
      <c r="I244" s="17">
        <f t="shared" si="16"/>
        <v>37293220</v>
      </c>
      <c r="J244" s="27"/>
    </row>
    <row r="245" spans="1:10" s="24" customFormat="1" x14ac:dyDescent="0.25">
      <c r="A245" s="3" t="s">
        <v>234</v>
      </c>
      <c r="B245" s="4">
        <v>368260</v>
      </c>
      <c r="C245" s="4">
        <v>118873</v>
      </c>
      <c r="D245" s="4">
        <v>0</v>
      </c>
      <c r="E245" s="4">
        <v>0</v>
      </c>
      <c r="F245" s="4">
        <v>0</v>
      </c>
      <c r="G245" s="4">
        <v>3779973</v>
      </c>
      <c r="H245" s="4">
        <v>9457137</v>
      </c>
      <c r="I245" s="18">
        <v>13237110</v>
      </c>
      <c r="J245" s="27"/>
    </row>
    <row r="246" spans="1:10" s="24" customFormat="1" ht="14.4" thickBot="1" x14ac:dyDescent="0.3">
      <c r="A246" s="3" t="s">
        <v>235</v>
      </c>
      <c r="B246" s="4">
        <v>1317</v>
      </c>
      <c r="C246" s="4">
        <v>181565</v>
      </c>
      <c r="D246" s="4">
        <v>181955</v>
      </c>
      <c r="E246" s="4">
        <v>0</v>
      </c>
      <c r="F246" s="4">
        <v>0</v>
      </c>
      <c r="G246" s="4">
        <v>3139324</v>
      </c>
      <c r="H246" s="4">
        <v>20916786</v>
      </c>
      <c r="I246" s="18">
        <v>24056110</v>
      </c>
      <c r="J246" s="27"/>
    </row>
    <row r="247" spans="1:10" s="24" customFormat="1" ht="14.4" thickBot="1" x14ac:dyDescent="0.3">
      <c r="A247" s="13" t="s">
        <v>236</v>
      </c>
      <c r="B247" s="15">
        <v>0</v>
      </c>
      <c r="C247" s="14">
        <v>56600</v>
      </c>
      <c r="D247" s="14">
        <v>56600</v>
      </c>
      <c r="E247" s="11">
        <v>0</v>
      </c>
      <c r="F247" s="11">
        <v>0</v>
      </c>
      <c r="G247" s="14">
        <v>14147500</v>
      </c>
      <c r="H247" s="14">
        <v>6716800</v>
      </c>
      <c r="I247" s="17">
        <v>20864300</v>
      </c>
      <c r="J247" s="27"/>
    </row>
    <row r="248" spans="1:10" s="24" customFormat="1" ht="14.4" thickBot="1" x14ac:dyDescent="0.3">
      <c r="A248" s="3" t="s">
        <v>237</v>
      </c>
      <c r="B248" s="4">
        <v>0</v>
      </c>
      <c r="C248" s="4">
        <v>56600</v>
      </c>
      <c r="D248" s="4">
        <v>56600</v>
      </c>
      <c r="E248" s="4">
        <v>0</v>
      </c>
      <c r="F248" s="4">
        <v>0</v>
      </c>
      <c r="G248" s="4">
        <v>14147500</v>
      </c>
      <c r="H248" s="4">
        <v>6716800</v>
      </c>
      <c r="I248" s="18">
        <v>20864300</v>
      </c>
      <c r="J248" s="27"/>
    </row>
    <row r="249" spans="1:10" s="24" customFormat="1" ht="14.4" thickBot="1" x14ac:dyDescent="0.3">
      <c r="A249" s="13" t="s">
        <v>238</v>
      </c>
      <c r="B249" s="15">
        <v>1268203</v>
      </c>
      <c r="C249" s="14">
        <v>458707</v>
      </c>
      <c r="D249" s="14">
        <v>261285</v>
      </c>
      <c r="E249" s="11">
        <v>0</v>
      </c>
      <c r="F249" s="11">
        <v>0</v>
      </c>
      <c r="G249" s="14">
        <v>3975376</v>
      </c>
      <c r="H249" s="14">
        <v>48711952</v>
      </c>
      <c r="I249" s="17">
        <v>81687328</v>
      </c>
      <c r="J249" s="27"/>
    </row>
    <row r="250" spans="1:10" s="24" customFormat="1" ht="14.4" thickBot="1" x14ac:dyDescent="0.3">
      <c r="A250" s="3" t="s">
        <v>239</v>
      </c>
      <c r="B250" s="4">
        <v>1268203</v>
      </c>
      <c r="C250" s="4">
        <v>458707</v>
      </c>
      <c r="D250" s="4">
        <v>261285</v>
      </c>
      <c r="E250" s="4">
        <v>0</v>
      </c>
      <c r="F250" s="4">
        <v>0</v>
      </c>
      <c r="G250" s="4">
        <v>3975376</v>
      </c>
      <c r="H250" s="4">
        <v>48711952</v>
      </c>
      <c r="I250" s="18">
        <v>81687328</v>
      </c>
      <c r="J250" s="27"/>
    </row>
    <row r="251" spans="1:10" s="24" customFormat="1" ht="14.4" thickBot="1" x14ac:dyDescent="0.3">
      <c r="A251" s="13" t="s">
        <v>240</v>
      </c>
      <c r="B251" s="15">
        <f>SUM(B252+B253+B254+B255+B256+B257)</f>
        <v>3535553.58</v>
      </c>
      <c r="C251" s="14">
        <f t="shared" ref="C251:I251" si="17">SUM(C252+C253+C254+C255+C256+C257)</f>
        <v>1069424.77</v>
      </c>
      <c r="D251" s="14">
        <f t="shared" si="17"/>
        <v>620608.52</v>
      </c>
      <c r="E251" s="11">
        <f t="shared" si="17"/>
        <v>0</v>
      </c>
      <c r="F251" s="11">
        <f t="shared" si="17"/>
        <v>0</v>
      </c>
      <c r="G251" s="14">
        <f t="shared" si="17"/>
        <v>127318205</v>
      </c>
      <c r="H251" s="14">
        <f t="shared" si="17"/>
        <v>130939086</v>
      </c>
      <c r="I251" s="17">
        <f t="shared" si="17"/>
        <v>258257291</v>
      </c>
      <c r="J251" s="27"/>
    </row>
    <row r="252" spans="1:10" s="24" customFormat="1" x14ac:dyDescent="0.25">
      <c r="A252" s="3" t="s">
        <v>241</v>
      </c>
      <c r="B252" s="4">
        <v>15552</v>
      </c>
      <c r="C252" s="4">
        <v>14962</v>
      </c>
      <c r="D252" s="5"/>
      <c r="E252" s="5"/>
      <c r="F252" s="5"/>
      <c r="G252" s="4">
        <v>18429111</v>
      </c>
      <c r="H252" s="4">
        <v>2224870</v>
      </c>
      <c r="I252" s="18">
        <v>20653981</v>
      </c>
      <c r="J252" s="27"/>
    </row>
    <row r="253" spans="1:10" s="24" customFormat="1" x14ac:dyDescent="0.25">
      <c r="A253" s="3" t="s">
        <v>242</v>
      </c>
      <c r="B253" s="4">
        <v>983302</v>
      </c>
      <c r="C253" s="4">
        <v>521849</v>
      </c>
      <c r="D253" s="4">
        <v>300000</v>
      </c>
      <c r="E253" s="5"/>
      <c r="F253" s="5"/>
      <c r="G253" s="4">
        <v>66031435</v>
      </c>
      <c r="H253" s="4">
        <v>79988154</v>
      </c>
      <c r="I253" s="18">
        <v>146019589</v>
      </c>
      <c r="J253" s="27"/>
    </row>
    <row r="254" spans="1:10" s="24" customFormat="1" x14ac:dyDescent="0.25">
      <c r="A254" s="3" t="s">
        <v>243</v>
      </c>
      <c r="B254" s="4">
        <v>1275261</v>
      </c>
      <c r="C254" s="4">
        <v>239274</v>
      </c>
      <c r="D254" s="4">
        <v>15500</v>
      </c>
      <c r="E254" s="4">
        <v>0</v>
      </c>
      <c r="F254" s="4">
        <v>0</v>
      </c>
      <c r="G254" s="4">
        <v>1102230</v>
      </c>
      <c r="H254" s="4">
        <v>18997986</v>
      </c>
      <c r="I254" s="18">
        <v>20100216</v>
      </c>
      <c r="J254" s="27"/>
    </row>
    <row r="255" spans="1:10" s="24" customFormat="1" x14ac:dyDescent="0.25">
      <c r="A255" s="3" t="s">
        <v>244</v>
      </c>
      <c r="B255" s="4">
        <v>887468</v>
      </c>
      <c r="C255" s="4">
        <v>129808</v>
      </c>
      <c r="D255" s="4">
        <v>3225</v>
      </c>
      <c r="E255" s="4">
        <v>0</v>
      </c>
      <c r="F255" s="4">
        <v>0</v>
      </c>
      <c r="G255" s="4">
        <v>16519744</v>
      </c>
      <c r="H255" s="4">
        <v>10622101</v>
      </c>
      <c r="I255" s="18">
        <v>27141845</v>
      </c>
      <c r="J255" s="27"/>
    </row>
    <row r="256" spans="1:10" s="24" customFormat="1" x14ac:dyDescent="0.25">
      <c r="A256" s="3" t="s">
        <v>245</v>
      </c>
      <c r="B256" s="4">
        <v>98545</v>
      </c>
      <c r="C256" s="4">
        <v>94344</v>
      </c>
      <c r="D256" s="4">
        <v>295000</v>
      </c>
      <c r="E256" s="4">
        <v>0</v>
      </c>
      <c r="F256" s="4">
        <v>0</v>
      </c>
      <c r="G256" s="4">
        <v>20086469</v>
      </c>
      <c r="H256" s="4">
        <v>10294945</v>
      </c>
      <c r="I256" s="18">
        <v>30381414</v>
      </c>
      <c r="J256" s="27"/>
    </row>
    <row r="257" spans="1:10" s="24" customFormat="1" ht="14.4" thickBot="1" x14ac:dyDescent="0.3">
      <c r="A257" s="3" t="s">
        <v>246</v>
      </c>
      <c r="B257" s="4">
        <v>275425.58</v>
      </c>
      <c r="C257" s="4">
        <v>69187.77</v>
      </c>
      <c r="D257" s="4">
        <v>6883.52</v>
      </c>
      <c r="E257" s="4">
        <v>0</v>
      </c>
      <c r="F257" s="4">
        <v>0</v>
      </c>
      <c r="G257" s="4">
        <v>5149216</v>
      </c>
      <c r="H257" s="4">
        <v>8811030</v>
      </c>
      <c r="I257" s="18">
        <v>13960246</v>
      </c>
      <c r="J257" s="27"/>
    </row>
    <row r="258" spans="1:10" s="24" customFormat="1" ht="14.4" thickBot="1" x14ac:dyDescent="0.3">
      <c r="A258" s="13" t="s">
        <v>247</v>
      </c>
      <c r="B258" s="15">
        <v>0</v>
      </c>
      <c r="C258" s="14">
        <v>1905</v>
      </c>
      <c r="D258" s="14">
        <v>0</v>
      </c>
      <c r="E258" s="11">
        <v>0</v>
      </c>
      <c r="F258" s="11">
        <v>0</v>
      </c>
      <c r="G258" s="14">
        <v>284355</v>
      </c>
      <c r="H258" s="14">
        <v>4550009</v>
      </c>
      <c r="I258" s="17">
        <v>4834364</v>
      </c>
      <c r="J258" s="27"/>
    </row>
    <row r="259" spans="1:10" s="24" customFormat="1" ht="14.4" thickBot="1" x14ac:dyDescent="0.3">
      <c r="A259" s="3" t="s">
        <v>248</v>
      </c>
      <c r="B259" s="4">
        <v>0</v>
      </c>
      <c r="C259" s="4">
        <v>1905</v>
      </c>
      <c r="D259" s="4">
        <v>0</v>
      </c>
      <c r="E259" s="4">
        <v>0</v>
      </c>
      <c r="F259" s="4">
        <v>0</v>
      </c>
      <c r="G259" s="4">
        <v>284355</v>
      </c>
      <c r="H259" s="4">
        <v>4550009</v>
      </c>
      <c r="I259" s="18">
        <v>4834364</v>
      </c>
      <c r="J259" s="27"/>
    </row>
    <row r="260" spans="1:10" s="24" customFormat="1" ht="14.4" thickBot="1" x14ac:dyDescent="0.3">
      <c r="A260" s="13" t="s">
        <v>249</v>
      </c>
      <c r="B260" s="15">
        <f>SUM(B261+B262+B263)</f>
        <v>693980</v>
      </c>
      <c r="C260" s="14">
        <f t="shared" ref="C260:I260" si="18">SUM(C261+C262+C263)</f>
        <v>354847</v>
      </c>
      <c r="D260" s="14">
        <f t="shared" si="18"/>
        <v>196694</v>
      </c>
      <c r="E260" s="11">
        <f t="shared" si="18"/>
        <v>0</v>
      </c>
      <c r="F260" s="11">
        <f t="shared" si="18"/>
        <v>0</v>
      </c>
      <c r="G260" s="14">
        <f t="shared" si="18"/>
        <v>156209024</v>
      </c>
      <c r="H260" s="14">
        <f t="shared" si="18"/>
        <v>41455181</v>
      </c>
      <c r="I260" s="17">
        <f t="shared" si="18"/>
        <v>197270688</v>
      </c>
      <c r="J260" s="27"/>
    </row>
    <row r="261" spans="1:10" s="24" customFormat="1" x14ac:dyDescent="0.25">
      <c r="A261" s="3" t="s">
        <v>250</v>
      </c>
      <c r="B261" s="4">
        <v>336679</v>
      </c>
      <c r="C261" s="4">
        <v>189845</v>
      </c>
      <c r="D261" s="4">
        <v>0</v>
      </c>
      <c r="E261" s="4">
        <v>0</v>
      </c>
      <c r="F261" s="4">
        <v>0</v>
      </c>
      <c r="G261" s="4">
        <v>5103450</v>
      </c>
      <c r="H261" s="4">
        <v>19681410</v>
      </c>
      <c r="I261" s="18">
        <v>24424130</v>
      </c>
      <c r="J261" s="27"/>
    </row>
    <row r="262" spans="1:10" s="24" customFormat="1" x14ac:dyDescent="0.25">
      <c r="A262" s="3" t="s">
        <v>251</v>
      </c>
      <c r="B262" s="4">
        <v>0</v>
      </c>
      <c r="C262" s="4">
        <v>12961</v>
      </c>
      <c r="D262" s="4">
        <v>8710</v>
      </c>
      <c r="E262" s="4">
        <v>0</v>
      </c>
      <c r="F262" s="4">
        <v>0</v>
      </c>
      <c r="G262" s="4">
        <v>22637350</v>
      </c>
      <c r="H262" s="4">
        <v>1619790</v>
      </c>
      <c r="I262" s="18">
        <v>24257140</v>
      </c>
      <c r="J262" s="27"/>
    </row>
    <row r="263" spans="1:10" s="24" customFormat="1" x14ac:dyDescent="0.25">
      <c r="A263" s="3" t="s">
        <v>252</v>
      </c>
      <c r="B263" s="4">
        <v>357301</v>
      </c>
      <c r="C263" s="4">
        <v>152041</v>
      </c>
      <c r="D263" s="4">
        <v>187984</v>
      </c>
      <c r="E263" s="5"/>
      <c r="F263" s="5"/>
      <c r="G263" s="4">
        <v>128468224</v>
      </c>
      <c r="H263" s="4">
        <v>20153981</v>
      </c>
      <c r="I263" s="18">
        <v>148589418</v>
      </c>
      <c r="J263" s="27"/>
    </row>
    <row r="264" spans="1:10" s="24" customFormat="1" x14ac:dyDescent="0.25">
      <c r="A264" s="1" t="s">
        <v>253</v>
      </c>
      <c r="B264" s="2">
        <f>SUM(B265+B266+B267+B268)</f>
        <v>12973460</v>
      </c>
      <c r="C264" s="2">
        <f t="shared" ref="C264:I264" si="19">SUM(C265+C266+C267+C268)</f>
        <v>11857942</v>
      </c>
      <c r="D264" s="2">
        <f t="shared" si="19"/>
        <v>6979640</v>
      </c>
      <c r="E264" s="2">
        <f t="shared" si="19"/>
        <v>36438763</v>
      </c>
      <c r="F264" s="2">
        <f t="shared" si="19"/>
        <v>10812733</v>
      </c>
      <c r="G264" s="2">
        <f t="shared" si="19"/>
        <v>181209341</v>
      </c>
      <c r="H264" s="2">
        <f t="shared" si="19"/>
        <v>754465598</v>
      </c>
      <c r="I264" s="21">
        <f t="shared" si="19"/>
        <v>935674939</v>
      </c>
      <c r="J264" s="27"/>
    </row>
    <row r="265" spans="1:10" s="24" customFormat="1" x14ac:dyDescent="0.25">
      <c r="A265" s="3" t="s">
        <v>254</v>
      </c>
      <c r="B265" s="4">
        <v>2197765</v>
      </c>
      <c r="C265" s="4">
        <v>537518</v>
      </c>
      <c r="D265" s="4">
        <v>12702</v>
      </c>
      <c r="E265" s="4">
        <v>0</v>
      </c>
      <c r="F265" s="4">
        <v>0</v>
      </c>
      <c r="G265" s="4">
        <v>410486</v>
      </c>
      <c r="H265" s="4">
        <v>54150885</v>
      </c>
      <c r="I265" s="18">
        <v>54561371</v>
      </c>
      <c r="J265" s="27"/>
    </row>
    <row r="266" spans="1:10" s="24" customFormat="1" x14ac:dyDescent="0.25">
      <c r="A266" s="3" t="s">
        <v>255</v>
      </c>
      <c r="B266" s="4">
        <v>7299379</v>
      </c>
      <c r="C266" s="4">
        <v>5667556</v>
      </c>
      <c r="D266" s="4">
        <v>2827070</v>
      </c>
      <c r="E266" s="4">
        <v>11937295</v>
      </c>
      <c r="F266" s="4">
        <v>5555904</v>
      </c>
      <c r="G266" s="4">
        <v>105858251</v>
      </c>
      <c r="H266" s="4">
        <v>100238454</v>
      </c>
      <c r="I266" s="18">
        <v>206096705</v>
      </c>
      <c r="J266" s="27"/>
    </row>
    <row r="267" spans="1:10" s="24" customFormat="1" x14ac:dyDescent="0.25">
      <c r="A267" s="3" t="s">
        <v>256</v>
      </c>
      <c r="B267" s="4">
        <v>3494573</v>
      </c>
      <c r="C267" s="4">
        <v>5496830</v>
      </c>
      <c r="D267" s="4">
        <v>4122290</v>
      </c>
      <c r="E267" s="4">
        <v>24501468</v>
      </c>
      <c r="F267" s="4">
        <v>5256829</v>
      </c>
      <c r="G267" s="4">
        <v>26940604</v>
      </c>
      <c r="H267" s="4">
        <v>516921077</v>
      </c>
      <c r="I267" s="18">
        <v>543861681</v>
      </c>
      <c r="J267" s="27"/>
    </row>
    <row r="268" spans="1:10" s="24" customFormat="1" ht="14.4" thickBot="1" x14ac:dyDescent="0.3">
      <c r="A268" s="3" t="s">
        <v>257</v>
      </c>
      <c r="B268" s="4">
        <v>-18257</v>
      </c>
      <c r="C268" s="4">
        <v>156038</v>
      </c>
      <c r="D268" s="4">
        <v>17578</v>
      </c>
      <c r="E268" s="4">
        <v>0</v>
      </c>
      <c r="F268" s="4">
        <v>0</v>
      </c>
      <c r="G268" s="4">
        <v>48000000</v>
      </c>
      <c r="H268" s="4">
        <v>83155182</v>
      </c>
      <c r="I268" s="18">
        <v>131155182</v>
      </c>
      <c r="J268" s="27"/>
    </row>
    <row r="269" spans="1:10" s="24" customFormat="1" ht="14.4" thickBot="1" x14ac:dyDescent="0.3">
      <c r="A269" s="13" t="s">
        <v>258</v>
      </c>
      <c r="B269" s="15">
        <f>SUM(B270+B271+B272)</f>
        <v>9674</v>
      </c>
      <c r="C269" s="14">
        <f t="shared" ref="C269:I269" si="20">SUM(C270+C271+C272)</f>
        <v>9674</v>
      </c>
      <c r="D269" s="14">
        <f t="shared" si="20"/>
        <v>0</v>
      </c>
      <c r="E269" s="11">
        <f t="shared" si="20"/>
        <v>0</v>
      </c>
      <c r="F269" s="11">
        <f t="shared" si="20"/>
        <v>0</v>
      </c>
      <c r="G269" s="14">
        <f t="shared" si="20"/>
        <v>26324053</v>
      </c>
      <c r="H269" s="14">
        <f t="shared" si="20"/>
        <v>710578</v>
      </c>
      <c r="I269" s="17">
        <f t="shared" si="20"/>
        <v>27034631</v>
      </c>
      <c r="J269" s="27"/>
    </row>
    <row r="270" spans="1:10" s="24" customFormat="1" x14ac:dyDescent="0.25">
      <c r="A270" s="3" t="s">
        <v>259</v>
      </c>
      <c r="B270" s="4">
        <v>9674</v>
      </c>
      <c r="C270" s="4">
        <v>9674</v>
      </c>
      <c r="D270" s="4">
        <v>0</v>
      </c>
      <c r="E270" s="5"/>
      <c r="F270" s="5"/>
      <c r="G270" s="4">
        <v>23875760</v>
      </c>
      <c r="H270" s="4">
        <v>710578</v>
      </c>
      <c r="I270" s="18">
        <v>24586338</v>
      </c>
      <c r="J270" s="27"/>
    </row>
    <row r="271" spans="1:10" s="24" customFormat="1" x14ac:dyDescent="0.25">
      <c r="A271" s="3" t="s">
        <v>260</v>
      </c>
      <c r="B271" s="4">
        <v>0</v>
      </c>
      <c r="C271" s="4">
        <v>0</v>
      </c>
      <c r="D271" s="4">
        <v>0</v>
      </c>
      <c r="E271" s="5"/>
      <c r="F271" s="5"/>
      <c r="G271" s="4">
        <v>2099193</v>
      </c>
      <c r="H271" s="4">
        <v>0</v>
      </c>
      <c r="I271" s="18">
        <v>2099193</v>
      </c>
      <c r="J271" s="27"/>
    </row>
    <row r="272" spans="1:10" s="24" customFormat="1" ht="14.4" thickBot="1" x14ac:dyDescent="0.3">
      <c r="A272" s="3" t="s">
        <v>261</v>
      </c>
      <c r="B272" s="4">
        <v>0</v>
      </c>
      <c r="C272" s="4">
        <v>0</v>
      </c>
      <c r="D272" s="4">
        <v>0</v>
      </c>
      <c r="E272" s="5"/>
      <c r="F272" s="5"/>
      <c r="G272" s="4">
        <v>349100</v>
      </c>
      <c r="H272" s="4">
        <v>0</v>
      </c>
      <c r="I272" s="18">
        <v>349100</v>
      </c>
      <c r="J272" s="27"/>
    </row>
    <row r="273" spans="1:10" s="24" customFormat="1" ht="14.4" thickBot="1" x14ac:dyDescent="0.3">
      <c r="A273" s="13" t="s">
        <v>262</v>
      </c>
      <c r="B273" s="15">
        <f>SUM(B274+B275+B276+B277)</f>
        <v>24727651</v>
      </c>
      <c r="C273" s="14">
        <f t="shared" ref="C273:I273" si="21">SUM(C274+C275+C276+C277)</f>
        <v>13457660</v>
      </c>
      <c r="D273" s="14">
        <f t="shared" si="21"/>
        <v>5740613</v>
      </c>
      <c r="E273" s="11">
        <f t="shared" si="21"/>
        <v>65000</v>
      </c>
      <c r="F273" s="11">
        <f t="shared" si="21"/>
        <v>63316</v>
      </c>
      <c r="G273" s="14">
        <f t="shared" si="21"/>
        <v>82714758</v>
      </c>
      <c r="H273" s="14">
        <f t="shared" si="21"/>
        <v>353566736</v>
      </c>
      <c r="I273" s="17">
        <f t="shared" si="21"/>
        <v>436281494</v>
      </c>
      <c r="J273" s="27"/>
    </row>
    <row r="274" spans="1:10" s="24" customFormat="1" x14ac:dyDescent="0.25">
      <c r="A274" s="3" t="s">
        <v>263</v>
      </c>
      <c r="B274" s="4">
        <v>2154862</v>
      </c>
      <c r="C274" s="4">
        <v>2493849</v>
      </c>
      <c r="D274" s="4">
        <v>635823</v>
      </c>
      <c r="E274" s="4">
        <v>0</v>
      </c>
      <c r="F274" s="4">
        <v>56841</v>
      </c>
      <c r="G274" s="4">
        <v>1248580</v>
      </c>
      <c r="H274" s="4">
        <v>61740</v>
      </c>
      <c r="I274" s="18">
        <v>1310320</v>
      </c>
      <c r="J274" s="27"/>
    </row>
    <row r="275" spans="1:10" s="24" customFormat="1" x14ac:dyDescent="0.25">
      <c r="A275" s="3" t="s">
        <v>264</v>
      </c>
      <c r="B275" s="4">
        <v>20574722</v>
      </c>
      <c r="C275" s="4">
        <v>10835393</v>
      </c>
      <c r="D275" s="4">
        <v>5104790</v>
      </c>
      <c r="E275" s="4">
        <v>65000</v>
      </c>
      <c r="F275" s="4">
        <v>6475</v>
      </c>
      <c r="G275" s="4">
        <v>81043045</v>
      </c>
      <c r="H275" s="4">
        <v>349671964</v>
      </c>
      <c r="I275" s="18">
        <v>430715009</v>
      </c>
      <c r="J275" s="27"/>
    </row>
    <row r="276" spans="1:10" s="24" customFormat="1" x14ac:dyDescent="0.25">
      <c r="A276" s="3" t="s">
        <v>265</v>
      </c>
      <c r="B276" s="4">
        <v>1931350</v>
      </c>
      <c r="C276" s="4">
        <v>127735</v>
      </c>
      <c r="D276" s="4">
        <v>0</v>
      </c>
      <c r="E276" s="4">
        <v>0</v>
      </c>
      <c r="F276" s="4">
        <v>0</v>
      </c>
      <c r="G276" s="4">
        <v>352116</v>
      </c>
      <c r="H276" s="4">
        <v>3816509</v>
      </c>
      <c r="I276" s="18">
        <v>4168625</v>
      </c>
      <c r="J276" s="27"/>
    </row>
    <row r="277" spans="1:10" s="24" customFormat="1" ht="14.4" thickBot="1" x14ac:dyDescent="0.3">
      <c r="A277" s="3" t="s">
        <v>266</v>
      </c>
      <c r="B277" s="4">
        <v>66717</v>
      </c>
      <c r="C277" s="4">
        <v>683</v>
      </c>
      <c r="D277" s="4">
        <v>0</v>
      </c>
      <c r="E277" s="4">
        <v>0</v>
      </c>
      <c r="F277" s="4">
        <v>0</v>
      </c>
      <c r="G277" s="4">
        <v>71017</v>
      </c>
      <c r="H277" s="4">
        <v>16523</v>
      </c>
      <c r="I277" s="18">
        <v>87540</v>
      </c>
      <c r="J277" s="27"/>
    </row>
    <row r="278" spans="1:10" s="24" customFormat="1" ht="14.4" thickBot="1" x14ac:dyDescent="0.3">
      <c r="A278" s="13" t="s">
        <v>267</v>
      </c>
      <c r="B278" s="15"/>
      <c r="C278" s="14"/>
      <c r="D278" s="14"/>
      <c r="E278" s="11"/>
      <c r="F278" s="11"/>
      <c r="G278" s="14">
        <v>305000</v>
      </c>
      <c r="H278" s="14"/>
      <c r="I278" s="17"/>
      <c r="J278" s="27"/>
    </row>
    <row r="279" spans="1:10" s="24" customFormat="1" ht="14.4" thickBot="1" x14ac:dyDescent="0.3">
      <c r="A279" s="3" t="s">
        <v>268</v>
      </c>
      <c r="B279" s="5"/>
      <c r="C279" s="5"/>
      <c r="D279" s="5"/>
      <c r="E279" s="5"/>
      <c r="F279" s="5"/>
      <c r="G279" s="4">
        <v>305000</v>
      </c>
      <c r="H279" s="5"/>
      <c r="I279" s="20"/>
      <c r="J279" s="27"/>
    </row>
    <row r="280" spans="1:10" s="24" customFormat="1" ht="14.4" thickBot="1" x14ac:dyDescent="0.3">
      <c r="A280" s="13" t="s">
        <v>269</v>
      </c>
      <c r="B280" s="15">
        <f>SUM(B281)</f>
        <v>962881</v>
      </c>
      <c r="C280" s="14">
        <f t="shared" ref="C280:I280" si="22">SUM(C281)</f>
        <v>509520</v>
      </c>
      <c r="D280" s="14">
        <f t="shared" si="22"/>
        <v>9939</v>
      </c>
      <c r="E280" s="11">
        <f t="shared" si="22"/>
        <v>0</v>
      </c>
      <c r="F280" s="11">
        <f t="shared" si="22"/>
        <v>0</v>
      </c>
      <c r="G280" s="14">
        <f t="shared" si="22"/>
        <v>0</v>
      </c>
      <c r="H280" s="14">
        <f t="shared" si="22"/>
        <v>0</v>
      </c>
      <c r="I280" s="17">
        <f t="shared" si="22"/>
        <v>0</v>
      </c>
      <c r="J280" s="27"/>
    </row>
    <row r="281" spans="1:10" s="24" customFormat="1" ht="14.4" thickBot="1" x14ac:dyDescent="0.3">
      <c r="A281" s="3" t="s">
        <v>270</v>
      </c>
      <c r="B281" s="4">
        <v>962881</v>
      </c>
      <c r="C281" s="4">
        <v>509520</v>
      </c>
      <c r="D281" s="4">
        <v>9939</v>
      </c>
      <c r="E281" s="4">
        <v>0</v>
      </c>
      <c r="F281" s="4">
        <v>0</v>
      </c>
      <c r="G281" s="5"/>
      <c r="H281" s="5"/>
      <c r="I281" s="20"/>
      <c r="J281" s="27"/>
    </row>
    <row r="282" spans="1:10" s="24" customFormat="1" ht="14.4" thickBot="1" x14ac:dyDescent="0.3">
      <c r="A282" s="13" t="s">
        <v>271</v>
      </c>
      <c r="B282" s="15">
        <f>SUM(B283+B284+B285+B286)</f>
        <v>112289</v>
      </c>
      <c r="C282" s="14">
        <f t="shared" ref="C282:I282" si="23">SUM(C283+C284+C285+C286)</f>
        <v>2566109</v>
      </c>
      <c r="D282" s="14">
        <f t="shared" si="23"/>
        <v>2731865</v>
      </c>
      <c r="E282" s="11">
        <f t="shared" si="23"/>
        <v>37800</v>
      </c>
      <c r="F282" s="11">
        <f t="shared" si="23"/>
        <v>17553</v>
      </c>
      <c r="G282" s="14">
        <f t="shared" si="23"/>
        <v>247361522</v>
      </c>
      <c r="H282" s="14">
        <f t="shared" si="23"/>
        <v>628346282</v>
      </c>
      <c r="I282" s="17">
        <f t="shared" si="23"/>
        <v>778920562</v>
      </c>
      <c r="J282" s="27"/>
    </row>
    <row r="283" spans="1:10" s="24" customFormat="1" x14ac:dyDescent="0.25">
      <c r="A283" s="3" t="s">
        <v>272</v>
      </c>
      <c r="B283" s="5"/>
      <c r="C283" s="4">
        <v>339960</v>
      </c>
      <c r="D283" s="4">
        <v>339843</v>
      </c>
      <c r="E283" s="4">
        <v>0</v>
      </c>
      <c r="F283" s="4">
        <v>0</v>
      </c>
      <c r="G283" s="4">
        <v>4606010</v>
      </c>
      <c r="H283" s="4">
        <v>81399420</v>
      </c>
      <c r="I283" s="18">
        <v>86005430</v>
      </c>
      <c r="J283" s="27"/>
    </row>
    <row r="284" spans="1:10" s="24" customFormat="1" x14ac:dyDescent="0.25">
      <c r="A284" s="3" t="s">
        <v>273</v>
      </c>
      <c r="B284" s="5"/>
      <c r="C284" s="4">
        <v>2195663</v>
      </c>
      <c r="D284" s="4">
        <v>2391229</v>
      </c>
      <c r="E284" s="4">
        <v>0</v>
      </c>
      <c r="F284" s="4">
        <v>0</v>
      </c>
      <c r="G284" s="4">
        <v>145968270</v>
      </c>
      <c r="H284" s="4">
        <v>546946862</v>
      </c>
      <c r="I284" s="18">
        <v>692915132</v>
      </c>
      <c r="J284" s="27"/>
    </row>
    <row r="285" spans="1:10" s="24" customFormat="1" x14ac:dyDescent="0.25">
      <c r="A285" s="3" t="s">
        <v>274</v>
      </c>
      <c r="B285" s="5"/>
      <c r="C285" s="5"/>
      <c r="D285" s="5"/>
      <c r="E285" s="5"/>
      <c r="F285" s="5"/>
      <c r="G285" s="4">
        <v>81579632</v>
      </c>
      <c r="H285" s="5"/>
      <c r="I285" s="20"/>
      <c r="J285" s="27"/>
    </row>
    <row r="286" spans="1:10" s="24" customFormat="1" ht="14.4" thickBot="1" x14ac:dyDescent="0.3">
      <c r="A286" s="3" t="s">
        <v>275</v>
      </c>
      <c r="B286" s="4">
        <v>112289</v>
      </c>
      <c r="C286" s="4">
        <v>30486</v>
      </c>
      <c r="D286" s="4">
        <v>793</v>
      </c>
      <c r="E286" s="4">
        <v>37800</v>
      </c>
      <c r="F286" s="4">
        <v>17553</v>
      </c>
      <c r="G286" s="4">
        <v>15207610</v>
      </c>
      <c r="H286" s="5"/>
      <c r="I286" s="20"/>
      <c r="J286" s="27"/>
    </row>
    <row r="287" spans="1:10" s="24" customFormat="1" ht="14.4" thickBot="1" x14ac:dyDescent="0.3">
      <c r="A287" s="13" t="s">
        <v>276</v>
      </c>
      <c r="B287" s="15"/>
      <c r="C287" s="14">
        <v>362046</v>
      </c>
      <c r="D287" s="14">
        <v>61480</v>
      </c>
      <c r="E287" s="11">
        <v>0</v>
      </c>
      <c r="F287" s="11">
        <v>0</v>
      </c>
      <c r="G287" s="14">
        <v>42656231</v>
      </c>
      <c r="H287" s="14">
        <v>33185961</v>
      </c>
      <c r="I287" s="17">
        <v>75842192</v>
      </c>
      <c r="J287" s="27"/>
    </row>
    <row r="288" spans="1:10" s="24" customFormat="1" ht="14.4" thickBot="1" x14ac:dyDescent="0.3">
      <c r="A288" s="3" t="s">
        <v>277</v>
      </c>
      <c r="B288" s="5"/>
      <c r="C288" s="4">
        <v>362046</v>
      </c>
      <c r="D288" s="4">
        <v>61480</v>
      </c>
      <c r="E288" s="4">
        <v>0</v>
      </c>
      <c r="F288" s="4">
        <v>0</v>
      </c>
      <c r="G288" s="4">
        <v>42656231</v>
      </c>
      <c r="H288" s="4">
        <v>33185961</v>
      </c>
      <c r="I288" s="18">
        <v>75842192</v>
      </c>
      <c r="J288" s="27"/>
    </row>
    <row r="289" spans="1:10" s="24" customFormat="1" ht="14.4" thickBot="1" x14ac:dyDescent="0.3">
      <c r="A289" s="13" t="s">
        <v>278</v>
      </c>
      <c r="B289" s="15">
        <f>SUM(B290+B291+B292+B293)</f>
        <v>157347</v>
      </c>
      <c r="C289" s="14">
        <f t="shared" ref="C289:I289" si="24">SUM(C290+C291+C292+C293)</f>
        <v>4785032</v>
      </c>
      <c r="D289" s="14">
        <f t="shared" si="24"/>
        <v>2104691</v>
      </c>
      <c r="E289" s="11">
        <f t="shared" si="24"/>
        <v>8770000</v>
      </c>
      <c r="F289" s="11">
        <f t="shared" si="24"/>
        <v>1738125</v>
      </c>
      <c r="G289" s="14">
        <f t="shared" si="24"/>
        <v>397699681</v>
      </c>
      <c r="H289" s="14">
        <f t="shared" si="24"/>
        <v>869135255</v>
      </c>
      <c r="I289" s="17">
        <f t="shared" si="24"/>
        <v>1264782676</v>
      </c>
      <c r="J289" s="27"/>
    </row>
    <row r="290" spans="1:10" s="24" customFormat="1" x14ac:dyDescent="0.25">
      <c r="A290" s="3" t="s">
        <v>279</v>
      </c>
      <c r="B290" s="5"/>
      <c r="C290" s="4">
        <v>3665038</v>
      </c>
      <c r="D290" s="4">
        <v>1583182</v>
      </c>
      <c r="E290" s="4">
        <v>8770000</v>
      </c>
      <c r="F290" s="4">
        <v>1738125</v>
      </c>
      <c r="G290" s="4">
        <v>82695895</v>
      </c>
      <c r="H290" s="4">
        <v>469260056</v>
      </c>
      <c r="I290" s="18">
        <v>551955951</v>
      </c>
      <c r="J290" s="27"/>
    </row>
    <row r="291" spans="1:10" s="24" customFormat="1" x14ac:dyDescent="0.25">
      <c r="A291" s="3" t="s">
        <v>280</v>
      </c>
      <c r="B291" s="5"/>
      <c r="C291" s="4">
        <v>1054134</v>
      </c>
      <c r="D291" s="4">
        <v>520205</v>
      </c>
      <c r="E291" s="4">
        <v>0</v>
      </c>
      <c r="F291" s="4">
        <v>0</v>
      </c>
      <c r="G291" s="4">
        <v>310969188</v>
      </c>
      <c r="H291" s="4">
        <v>391631251</v>
      </c>
      <c r="I291" s="18">
        <v>701650623</v>
      </c>
      <c r="J291" s="27"/>
    </row>
    <row r="292" spans="1:10" s="24" customFormat="1" x14ac:dyDescent="0.25">
      <c r="A292" s="3" t="s">
        <v>281</v>
      </c>
      <c r="B292" s="4">
        <v>157347</v>
      </c>
      <c r="C292" s="4">
        <v>65860</v>
      </c>
      <c r="D292" s="4">
        <v>1304</v>
      </c>
      <c r="E292" s="4">
        <v>0</v>
      </c>
      <c r="F292" s="4">
        <v>0</v>
      </c>
      <c r="G292" s="4">
        <v>2932154</v>
      </c>
      <c r="H292" s="4">
        <v>8243948</v>
      </c>
      <c r="I292" s="18">
        <v>11176102</v>
      </c>
      <c r="J292" s="27"/>
    </row>
    <row r="293" spans="1:10" s="24" customFormat="1" ht="14.4" thickBot="1" x14ac:dyDescent="0.3">
      <c r="A293" s="3" t="s">
        <v>282</v>
      </c>
      <c r="B293" s="5"/>
      <c r="C293" s="5"/>
      <c r="D293" s="5"/>
      <c r="E293" s="5"/>
      <c r="F293" s="5"/>
      <c r="G293" s="4">
        <v>1102444</v>
      </c>
      <c r="H293" s="5"/>
      <c r="I293" s="20"/>
      <c r="J293" s="27"/>
    </row>
    <row r="294" spans="1:10" s="24" customFormat="1" ht="14.4" thickBot="1" x14ac:dyDescent="0.3">
      <c r="A294" s="13" t="s">
        <v>283</v>
      </c>
      <c r="B294" s="15">
        <v>220310</v>
      </c>
      <c r="C294" s="14">
        <v>77523</v>
      </c>
      <c r="D294" s="14">
        <v>419</v>
      </c>
      <c r="E294" s="11">
        <v>0</v>
      </c>
      <c r="F294" s="11">
        <v>0</v>
      </c>
      <c r="G294" s="14">
        <v>20477243</v>
      </c>
      <c r="H294" s="14">
        <v>28921240</v>
      </c>
      <c r="I294" s="17">
        <v>49398483</v>
      </c>
      <c r="J294" s="27"/>
    </row>
    <row r="295" spans="1:10" s="24" customFormat="1" ht="14.4" thickBot="1" x14ac:dyDescent="0.3">
      <c r="A295" s="3" t="s">
        <v>284</v>
      </c>
      <c r="B295" s="4">
        <v>220310</v>
      </c>
      <c r="C295" s="4">
        <v>77523</v>
      </c>
      <c r="D295" s="4">
        <v>419</v>
      </c>
      <c r="E295" s="4">
        <v>0</v>
      </c>
      <c r="F295" s="4">
        <v>0</v>
      </c>
      <c r="G295" s="4">
        <v>20477243</v>
      </c>
      <c r="H295" s="4">
        <v>28921240</v>
      </c>
      <c r="I295" s="18">
        <v>49398483</v>
      </c>
      <c r="J295" s="27"/>
    </row>
    <row r="296" spans="1:10" s="24" customFormat="1" ht="14.4" thickBot="1" x14ac:dyDescent="0.3">
      <c r="A296" s="13" t="s">
        <v>285</v>
      </c>
      <c r="B296" s="15"/>
      <c r="C296" s="14"/>
      <c r="D296" s="14"/>
      <c r="E296" s="11"/>
      <c r="F296" s="11"/>
      <c r="G296" s="14">
        <v>50194482</v>
      </c>
      <c r="H296" s="14"/>
      <c r="I296" s="17"/>
      <c r="J296" s="27"/>
    </row>
    <row r="297" spans="1:10" s="24" customFormat="1" x14ac:dyDescent="0.25">
      <c r="A297" s="3" t="s">
        <v>286</v>
      </c>
      <c r="B297" s="5"/>
      <c r="C297" s="5"/>
      <c r="D297" s="5"/>
      <c r="E297" s="5"/>
      <c r="F297" s="5"/>
      <c r="G297" s="4">
        <v>50194482</v>
      </c>
      <c r="H297" s="5"/>
      <c r="I297" s="20"/>
      <c r="J297" s="27"/>
    </row>
    <row r="298" spans="1:10" s="24" customFormat="1" ht="14.4" thickBot="1" x14ac:dyDescent="0.3">
      <c r="A298" s="3" t="s">
        <v>287</v>
      </c>
      <c r="B298" s="5"/>
      <c r="C298" s="5"/>
      <c r="D298" s="5"/>
      <c r="E298" s="5"/>
      <c r="F298" s="5"/>
      <c r="G298" s="5"/>
      <c r="H298" s="5"/>
      <c r="I298" s="20"/>
      <c r="J298" s="27"/>
    </row>
    <row r="299" spans="1:10" s="24" customFormat="1" ht="14.4" thickBot="1" x14ac:dyDescent="0.3">
      <c r="A299" s="13" t="s">
        <v>288</v>
      </c>
      <c r="B299" s="15">
        <f>SUM(B300+B301)</f>
        <v>1623165</v>
      </c>
      <c r="C299" s="14">
        <f t="shared" ref="C299:I299" si="25">SUM(C300+C301)</f>
        <v>654556</v>
      </c>
      <c r="D299" s="14">
        <f t="shared" si="25"/>
        <v>1374702</v>
      </c>
      <c r="E299" s="11">
        <f t="shared" si="25"/>
        <v>80000</v>
      </c>
      <c r="F299" s="11">
        <f t="shared" si="25"/>
        <v>92625</v>
      </c>
      <c r="G299" s="14">
        <f t="shared" si="25"/>
        <v>179501273</v>
      </c>
      <c r="H299" s="14">
        <f t="shared" si="25"/>
        <v>52703087</v>
      </c>
      <c r="I299" s="17">
        <f t="shared" si="25"/>
        <v>232204360</v>
      </c>
      <c r="J299" s="27"/>
    </row>
    <row r="300" spans="1:10" s="24" customFormat="1" x14ac:dyDescent="0.25">
      <c r="A300" s="3" t="s">
        <v>380</v>
      </c>
      <c r="B300" s="4">
        <v>1623165</v>
      </c>
      <c r="C300" s="4">
        <v>654556</v>
      </c>
      <c r="D300" s="4">
        <v>1374702</v>
      </c>
      <c r="E300" s="4">
        <v>80000</v>
      </c>
      <c r="F300" s="4">
        <v>92625</v>
      </c>
      <c r="G300" s="4">
        <v>139519786</v>
      </c>
      <c r="H300" s="4">
        <v>52703087</v>
      </c>
      <c r="I300" s="18">
        <v>192222873</v>
      </c>
      <c r="J300" s="27"/>
    </row>
    <row r="301" spans="1:10" s="24" customFormat="1" ht="14.4" thickBot="1" x14ac:dyDescent="0.3">
      <c r="A301" s="3" t="s">
        <v>381</v>
      </c>
      <c r="B301" s="4">
        <v>0</v>
      </c>
      <c r="C301" s="4">
        <v>0</v>
      </c>
      <c r="D301" s="4">
        <v>0</v>
      </c>
      <c r="E301" s="4">
        <v>0</v>
      </c>
      <c r="F301" s="4">
        <v>0</v>
      </c>
      <c r="G301" s="4">
        <v>39981487</v>
      </c>
      <c r="H301" s="4">
        <v>0</v>
      </c>
      <c r="I301" s="18">
        <v>39981487</v>
      </c>
      <c r="J301" s="27"/>
    </row>
    <row r="302" spans="1:10" s="24" customFormat="1" ht="14.4" thickBot="1" x14ac:dyDescent="0.3">
      <c r="A302" s="13" t="s">
        <v>289</v>
      </c>
      <c r="B302" s="15">
        <v>592611</v>
      </c>
      <c r="C302" s="14">
        <v>1376713</v>
      </c>
      <c r="D302" s="14">
        <v>0</v>
      </c>
      <c r="E302" s="11">
        <v>255000</v>
      </c>
      <c r="F302" s="11">
        <v>442327</v>
      </c>
      <c r="G302" s="14">
        <v>11329425</v>
      </c>
      <c r="H302" s="14">
        <v>80037510</v>
      </c>
      <c r="I302" s="17">
        <v>91366935</v>
      </c>
      <c r="J302" s="27"/>
    </row>
    <row r="303" spans="1:10" s="24" customFormat="1" ht="14.4" thickBot="1" x14ac:dyDescent="0.3">
      <c r="A303" s="3" t="s">
        <v>290</v>
      </c>
      <c r="B303" s="4">
        <v>592611</v>
      </c>
      <c r="C303" s="4">
        <v>1376713</v>
      </c>
      <c r="D303" s="4">
        <v>0</v>
      </c>
      <c r="E303" s="4">
        <v>255000</v>
      </c>
      <c r="F303" s="4">
        <v>442327</v>
      </c>
      <c r="G303" s="4">
        <v>11329425</v>
      </c>
      <c r="H303" s="4">
        <v>80037510</v>
      </c>
      <c r="I303" s="18">
        <v>91366935</v>
      </c>
      <c r="J303" s="27"/>
    </row>
    <row r="304" spans="1:10" s="24" customFormat="1" ht="14.4" thickBot="1" x14ac:dyDescent="0.3">
      <c r="A304" s="13" t="s">
        <v>292</v>
      </c>
      <c r="B304" s="15">
        <v>114094</v>
      </c>
      <c r="C304" s="14">
        <v>0</v>
      </c>
      <c r="D304" s="14">
        <v>0</v>
      </c>
      <c r="E304" s="11">
        <v>0</v>
      </c>
      <c r="F304" s="11">
        <v>0</v>
      </c>
      <c r="G304" s="14">
        <v>50679208</v>
      </c>
      <c r="H304" s="14">
        <v>22976181</v>
      </c>
      <c r="I304" s="17">
        <v>73655389</v>
      </c>
      <c r="J304" s="27"/>
    </row>
    <row r="305" spans="1:10" s="24" customFormat="1" ht="14.4" thickBot="1" x14ac:dyDescent="0.3">
      <c r="A305" s="3" t="s">
        <v>361</v>
      </c>
      <c r="B305" s="4">
        <v>114094</v>
      </c>
      <c r="C305" s="4">
        <v>0</v>
      </c>
      <c r="D305" s="4">
        <v>0</v>
      </c>
      <c r="E305" s="4">
        <v>0</v>
      </c>
      <c r="F305" s="4">
        <v>0</v>
      </c>
      <c r="G305" s="4">
        <v>50679208</v>
      </c>
      <c r="H305" s="4">
        <v>22976181</v>
      </c>
      <c r="I305" s="18">
        <v>73655389</v>
      </c>
      <c r="J305" s="27"/>
    </row>
    <row r="306" spans="1:10" s="24" customFormat="1" ht="14.4" thickBot="1" x14ac:dyDescent="0.3">
      <c r="A306" s="13" t="s">
        <v>293</v>
      </c>
      <c r="B306" s="15">
        <v>20538</v>
      </c>
      <c r="C306" s="14">
        <v>37050</v>
      </c>
      <c r="D306" s="14">
        <v>0</v>
      </c>
      <c r="E306" s="11">
        <v>19219</v>
      </c>
      <c r="F306" s="11">
        <v>9005</v>
      </c>
      <c r="G306" s="14">
        <v>2184019</v>
      </c>
      <c r="H306" s="14">
        <v>3297971</v>
      </c>
      <c r="I306" s="17">
        <v>5481990</v>
      </c>
      <c r="J306" s="27"/>
    </row>
    <row r="307" spans="1:10" s="24" customFormat="1" ht="14.4" thickBot="1" x14ac:dyDescent="0.3">
      <c r="A307" s="3" t="s">
        <v>294</v>
      </c>
      <c r="B307" s="4">
        <v>20538</v>
      </c>
      <c r="C307" s="4">
        <v>37050</v>
      </c>
      <c r="D307" s="4">
        <v>0</v>
      </c>
      <c r="E307" s="4">
        <v>19219</v>
      </c>
      <c r="F307" s="4">
        <v>9005</v>
      </c>
      <c r="G307" s="4">
        <v>2184019</v>
      </c>
      <c r="H307" s="4">
        <v>3297971</v>
      </c>
      <c r="I307" s="18">
        <v>5481990</v>
      </c>
      <c r="J307" s="27"/>
    </row>
    <row r="308" spans="1:10" s="24" customFormat="1" ht="14.4" thickBot="1" x14ac:dyDescent="0.3">
      <c r="A308" s="13" t="s">
        <v>295</v>
      </c>
      <c r="B308" s="15">
        <f>SUM(B309+B310+B311+B312+B313+B314)</f>
        <v>295282</v>
      </c>
      <c r="C308" s="14">
        <f t="shared" ref="C308:I308" si="26">SUM(C309+C310+C311+C312+C313+C314)</f>
        <v>367477</v>
      </c>
      <c r="D308" s="14">
        <f t="shared" si="26"/>
        <v>263368</v>
      </c>
      <c r="E308" s="11">
        <f t="shared" si="26"/>
        <v>3058216</v>
      </c>
      <c r="F308" s="11">
        <f t="shared" si="26"/>
        <v>0</v>
      </c>
      <c r="G308" s="14">
        <f t="shared" si="26"/>
        <v>248650894</v>
      </c>
      <c r="H308" s="14">
        <f t="shared" si="26"/>
        <v>70130468</v>
      </c>
      <c r="I308" s="17">
        <f t="shared" si="26"/>
        <v>119514932</v>
      </c>
      <c r="J308" s="27"/>
    </row>
    <row r="309" spans="1:10" s="24" customFormat="1" x14ac:dyDescent="0.25">
      <c r="A309" s="3" t="s">
        <v>296</v>
      </c>
      <c r="B309" s="4">
        <v>56199</v>
      </c>
      <c r="C309" s="4">
        <v>67139</v>
      </c>
      <c r="D309" s="4">
        <v>36280</v>
      </c>
      <c r="E309" s="4">
        <v>0</v>
      </c>
      <c r="F309" s="4">
        <v>0</v>
      </c>
      <c r="G309" s="4">
        <v>16555</v>
      </c>
      <c r="H309" s="4">
        <v>8542586</v>
      </c>
      <c r="I309" s="18">
        <v>8559141</v>
      </c>
      <c r="J309" s="27"/>
    </row>
    <row r="310" spans="1:10" s="24" customFormat="1" x14ac:dyDescent="0.25">
      <c r="A310" s="3" t="s">
        <v>297</v>
      </c>
      <c r="B310" s="4">
        <v>9178</v>
      </c>
      <c r="C310" s="4">
        <v>0</v>
      </c>
      <c r="D310" s="4">
        <v>0</v>
      </c>
      <c r="E310" s="4">
        <v>0</v>
      </c>
      <c r="F310" s="4">
        <v>0</v>
      </c>
      <c r="G310" s="4">
        <v>12037349</v>
      </c>
      <c r="H310" s="4">
        <v>3775339</v>
      </c>
      <c r="I310" s="18">
        <v>15812688</v>
      </c>
      <c r="J310" s="27"/>
    </row>
    <row r="311" spans="1:10" s="24" customFormat="1" x14ac:dyDescent="0.25">
      <c r="A311" s="3" t="s">
        <v>298</v>
      </c>
      <c r="B311" s="4">
        <v>4336</v>
      </c>
      <c r="C311" s="4">
        <v>215431</v>
      </c>
      <c r="D311" s="4">
        <v>212706</v>
      </c>
      <c r="E311" s="4">
        <v>3058216</v>
      </c>
      <c r="F311" s="5"/>
      <c r="G311" s="4">
        <v>31275073</v>
      </c>
      <c r="H311" s="4">
        <v>46675450</v>
      </c>
      <c r="I311" s="18">
        <v>77950523</v>
      </c>
      <c r="J311" s="27"/>
    </row>
    <row r="312" spans="1:10" s="24" customFormat="1" x14ac:dyDescent="0.25">
      <c r="A312" s="3" t="s">
        <v>299</v>
      </c>
      <c r="B312" s="4">
        <v>0</v>
      </c>
      <c r="C312" s="4">
        <v>0</v>
      </c>
      <c r="D312" s="4">
        <v>0</v>
      </c>
      <c r="E312" s="5"/>
      <c r="F312" s="5"/>
      <c r="G312" s="4">
        <v>102142355</v>
      </c>
      <c r="H312" s="5"/>
      <c r="I312" s="20"/>
      <c r="J312" s="27"/>
    </row>
    <row r="313" spans="1:10" s="24" customFormat="1" x14ac:dyDescent="0.25">
      <c r="A313" s="3" t="s">
        <v>300</v>
      </c>
      <c r="B313" s="4">
        <v>225569</v>
      </c>
      <c r="C313" s="4">
        <v>84907</v>
      </c>
      <c r="D313" s="4">
        <v>14382</v>
      </c>
      <c r="E313" s="5"/>
      <c r="F313" s="5"/>
      <c r="G313" s="4">
        <v>6055487</v>
      </c>
      <c r="H313" s="4">
        <v>11137093</v>
      </c>
      <c r="I313" s="18">
        <v>17192580</v>
      </c>
      <c r="J313" s="27"/>
    </row>
    <row r="314" spans="1:10" s="24" customFormat="1" ht="14.4" thickBot="1" x14ac:dyDescent="0.3">
      <c r="A314" s="3" t="s">
        <v>301</v>
      </c>
      <c r="B314" s="4">
        <v>0</v>
      </c>
      <c r="C314" s="4">
        <v>0</v>
      </c>
      <c r="D314" s="4">
        <v>0</v>
      </c>
      <c r="E314" s="4">
        <v>0</v>
      </c>
      <c r="F314" s="4">
        <v>0</v>
      </c>
      <c r="G314" s="4">
        <v>97124075</v>
      </c>
      <c r="H314" s="5"/>
      <c r="I314" s="20"/>
      <c r="J314" s="27"/>
    </row>
    <row r="315" spans="1:10" s="24" customFormat="1" ht="14.4" thickBot="1" x14ac:dyDescent="0.3">
      <c r="A315" s="13" t="s">
        <v>302</v>
      </c>
      <c r="B315" s="14">
        <v>0</v>
      </c>
      <c r="C315" s="14">
        <v>0</v>
      </c>
      <c r="D315" s="14">
        <v>0</v>
      </c>
      <c r="E315" s="11">
        <v>0</v>
      </c>
      <c r="F315" s="11">
        <v>0</v>
      </c>
      <c r="G315" s="14">
        <v>6974080</v>
      </c>
      <c r="H315" s="14">
        <v>3071520</v>
      </c>
      <c r="I315" s="17">
        <v>10045600</v>
      </c>
      <c r="J315" s="27"/>
    </row>
    <row r="316" spans="1:10" s="24" customFormat="1" ht="14.4" thickBot="1" x14ac:dyDescent="0.3">
      <c r="A316" s="3" t="s">
        <v>303</v>
      </c>
      <c r="B316" s="4">
        <v>0</v>
      </c>
      <c r="C316" s="4">
        <v>0</v>
      </c>
      <c r="D316" s="4">
        <v>0</v>
      </c>
      <c r="E316" s="4">
        <v>0</v>
      </c>
      <c r="F316" s="4">
        <v>0</v>
      </c>
      <c r="G316" s="4">
        <v>6974080</v>
      </c>
      <c r="H316" s="4">
        <v>3071520</v>
      </c>
      <c r="I316" s="18">
        <v>10045600</v>
      </c>
      <c r="J316" s="27"/>
    </row>
    <row r="317" spans="1:10" s="24" customFormat="1" ht="14.4" thickBot="1" x14ac:dyDescent="0.3">
      <c r="A317" s="13" t="s">
        <v>304</v>
      </c>
      <c r="B317" s="15">
        <f>SUM(B318+B319+B320+B321+B322+B323+B324+B325+B326+B327+B328+B329+B330+B331+B332+B333+B334+B335+B336+B337+B338+B339+B340+B341+B342+B343+B344+B345+B346+B347)</f>
        <v>82297180</v>
      </c>
      <c r="C317" s="14">
        <f t="shared" ref="C317:I317" si="27">SUM(C318+C319+C320+C321+C322+C323+C324+C325+C326+C327+C328+C329+C330+C331+C332+C333+C334+C335+C336+C337+C338+C339+C340+C341+C342+C343+C344+C345+C346+C347)</f>
        <v>55642365</v>
      </c>
      <c r="D317" s="14">
        <f t="shared" si="27"/>
        <v>64304044</v>
      </c>
      <c r="E317" s="11">
        <f t="shared" si="27"/>
        <v>69954729</v>
      </c>
      <c r="F317" s="11">
        <f t="shared" si="27"/>
        <v>19693845</v>
      </c>
      <c r="G317" s="14">
        <f t="shared" si="27"/>
        <v>2652108720</v>
      </c>
      <c r="H317" s="14">
        <f t="shared" si="27"/>
        <v>5249308361</v>
      </c>
      <c r="I317" s="17">
        <f t="shared" si="27"/>
        <v>7816936095</v>
      </c>
      <c r="J317" s="27"/>
    </row>
    <row r="318" spans="1:10" s="24" customFormat="1" x14ac:dyDescent="0.25">
      <c r="A318" s="3" t="s">
        <v>305</v>
      </c>
      <c r="B318" s="4">
        <v>1048558</v>
      </c>
      <c r="C318" s="4">
        <v>2868548</v>
      </c>
      <c r="D318" s="4">
        <v>6554743</v>
      </c>
      <c r="E318" s="5"/>
      <c r="F318" s="5"/>
      <c r="G318" s="4">
        <v>73505938</v>
      </c>
      <c r="H318" s="4">
        <v>111123382</v>
      </c>
      <c r="I318" s="18">
        <v>184629320</v>
      </c>
      <c r="J318" s="27"/>
    </row>
    <row r="319" spans="1:10" s="24" customFormat="1" x14ac:dyDescent="0.25">
      <c r="A319" s="3" t="s">
        <v>306</v>
      </c>
      <c r="B319" s="4">
        <v>1</v>
      </c>
      <c r="C319" s="4">
        <v>1550810</v>
      </c>
      <c r="D319" s="4">
        <v>1551148</v>
      </c>
      <c r="E319" s="4">
        <v>27069353</v>
      </c>
      <c r="F319" s="4">
        <v>9975443</v>
      </c>
      <c r="G319" s="4">
        <v>726381243</v>
      </c>
      <c r="H319" s="4">
        <v>142581283</v>
      </c>
      <c r="I319" s="18">
        <v>868962526</v>
      </c>
      <c r="J319" s="27"/>
    </row>
    <row r="320" spans="1:10" s="24" customFormat="1" x14ac:dyDescent="0.25">
      <c r="A320" s="3" t="s">
        <v>307</v>
      </c>
      <c r="B320" s="4">
        <v>3359152</v>
      </c>
      <c r="C320" s="4">
        <v>2294113</v>
      </c>
      <c r="D320" s="4">
        <v>1756877</v>
      </c>
      <c r="E320" s="4">
        <v>8971750</v>
      </c>
      <c r="F320" s="4">
        <v>2997620</v>
      </c>
      <c r="G320" s="4">
        <v>17002164</v>
      </c>
      <c r="H320" s="4">
        <v>212418519</v>
      </c>
      <c r="I320" s="18">
        <v>229420683</v>
      </c>
      <c r="J320" s="27"/>
    </row>
    <row r="321" spans="1:10" s="24" customFormat="1" x14ac:dyDescent="0.25">
      <c r="A321" s="3" t="s">
        <v>308</v>
      </c>
      <c r="B321" s="4">
        <v>2270</v>
      </c>
      <c r="C321" s="4">
        <v>2392464</v>
      </c>
      <c r="D321" s="4">
        <v>2391681</v>
      </c>
      <c r="E321" s="4">
        <v>0</v>
      </c>
      <c r="F321" s="4">
        <v>0</v>
      </c>
      <c r="G321" s="4">
        <v>7875564</v>
      </c>
      <c r="H321" s="4">
        <v>311465487</v>
      </c>
      <c r="I321" s="18">
        <v>319341051</v>
      </c>
      <c r="J321" s="27"/>
    </row>
    <row r="322" spans="1:10" s="24" customFormat="1" x14ac:dyDescent="0.25">
      <c r="A322" s="3" t="s">
        <v>309</v>
      </c>
      <c r="B322" s="4">
        <v>40699</v>
      </c>
      <c r="C322" s="4">
        <v>40699</v>
      </c>
      <c r="D322" s="4">
        <v>0</v>
      </c>
      <c r="E322" s="4">
        <v>0</v>
      </c>
      <c r="F322" s="4">
        <v>0</v>
      </c>
      <c r="G322" s="4">
        <v>120336820</v>
      </c>
      <c r="H322" s="4">
        <v>8185940</v>
      </c>
      <c r="I322" s="18">
        <v>128522760</v>
      </c>
      <c r="J322" s="27"/>
    </row>
    <row r="323" spans="1:10" s="24" customFormat="1" x14ac:dyDescent="0.25">
      <c r="A323" s="3" t="s">
        <v>310</v>
      </c>
      <c r="B323" s="4">
        <v>18962207</v>
      </c>
      <c r="C323" s="4">
        <v>1048073</v>
      </c>
      <c r="D323" s="4">
        <v>3944829</v>
      </c>
      <c r="E323" s="4">
        <v>600</v>
      </c>
      <c r="F323" s="4">
        <v>0</v>
      </c>
      <c r="G323" s="4">
        <v>75821735</v>
      </c>
      <c r="H323" s="4">
        <v>309047472</v>
      </c>
      <c r="I323" s="18">
        <v>384869207</v>
      </c>
      <c r="J323" s="27"/>
    </row>
    <row r="324" spans="1:10" s="24" customFormat="1" x14ac:dyDescent="0.25">
      <c r="A324" s="3" t="s">
        <v>311</v>
      </c>
      <c r="B324" s="5"/>
      <c r="C324" s="4">
        <v>27276</v>
      </c>
      <c r="D324" s="5"/>
      <c r="E324" s="5"/>
      <c r="F324" s="5"/>
      <c r="G324" s="4">
        <v>30796078</v>
      </c>
      <c r="H324" s="4">
        <v>8043018</v>
      </c>
      <c r="I324" s="18">
        <v>38839096</v>
      </c>
      <c r="J324" s="27"/>
    </row>
    <row r="325" spans="1:10" s="24" customFormat="1" x14ac:dyDescent="0.25">
      <c r="A325" s="3" t="s">
        <v>312</v>
      </c>
      <c r="B325" s="4">
        <v>91908</v>
      </c>
      <c r="C325" s="4">
        <v>88149</v>
      </c>
      <c r="D325" s="4">
        <v>0</v>
      </c>
      <c r="E325" s="4">
        <v>0</v>
      </c>
      <c r="F325" s="4">
        <v>0</v>
      </c>
      <c r="G325" s="4">
        <v>55095209</v>
      </c>
      <c r="H325" s="4">
        <v>11620913</v>
      </c>
      <c r="I325" s="18">
        <v>66716122</v>
      </c>
      <c r="J325" s="27"/>
    </row>
    <row r="326" spans="1:10" s="24" customFormat="1" x14ac:dyDescent="0.25">
      <c r="A326" s="3" t="s">
        <v>313</v>
      </c>
      <c r="B326" s="5"/>
      <c r="C326" s="4">
        <v>966337</v>
      </c>
      <c r="D326" s="4">
        <v>779744</v>
      </c>
      <c r="E326" s="4">
        <v>10900000</v>
      </c>
      <c r="F326" s="4">
        <v>3487414</v>
      </c>
      <c r="G326" s="4">
        <v>19758821</v>
      </c>
      <c r="H326" s="4">
        <v>125706567</v>
      </c>
      <c r="I326" s="18">
        <v>145465388</v>
      </c>
      <c r="J326" s="27"/>
    </row>
    <row r="327" spans="1:10" s="24" customFormat="1" x14ac:dyDescent="0.25">
      <c r="A327" s="3" t="s">
        <v>314</v>
      </c>
      <c r="B327" s="4">
        <v>0</v>
      </c>
      <c r="C327" s="4">
        <v>0</v>
      </c>
      <c r="D327" s="4">
        <v>0</v>
      </c>
      <c r="E327" s="5"/>
      <c r="F327" s="5"/>
      <c r="G327" s="4">
        <v>10889972</v>
      </c>
      <c r="H327" s="4">
        <v>5507582</v>
      </c>
      <c r="I327" s="18">
        <v>16397540</v>
      </c>
      <c r="J327" s="27"/>
    </row>
    <row r="328" spans="1:10" s="24" customFormat="1" x14ac:dyDescent="0.25">
      <c r="A328" s="3" t="s">
        <v>315</v>
      </c>
      <c r="B328" s="6">
        <v>663001</v>
      </c>
      <c r="C328" s="4">
        <v>866509</v>
      </c>
      <c r="D328" s="4">
        <v>654964</v>
      </c>
      <c r="E328" s="4"/>
      <c r="F328" s="4"/>
      <c r="G328" s="4">
        <v>29176323</v>
      </c>
      <c r="H328" s="4">
        <v>63283365</v>
      </c>
      <c r="I328" s="18">
        <v>92459688</v>
      </c>
      <c r="J328" s="27"/>
    </row>
    <row r="329" spans="1:10" s="24" customFormat="1" x14ac:dyDescent="0.25">
      <c r="A329" s="3" t="s">
        <v>316</v>
      </c>
      <c r="B329" s="4">
        <v>10961215</v>
      </c>
      <c r="C329" s="4">
        <v>1707692</v>
      </c>
      <c r="D329" s="4">
        <v>12668907</v>
      </c>
      <c r="E329" s="4">
        <v>332988</v>
      </c>
      <c r="F329" s="4">
        <v>0</v>
      </c>
      <c r="G329" s="4">
        <v>178938722</v>
      </c>
      <c r="H329" s="4">
        <v>264883862</v>
      </c>
      <c r="I329" s="18">
        <v>443822584</v>
      </c>
      <c r="J329" s="27"/>
    </row>
    <row r="330" spans="1:10" s="24" customFormat="1" x14ac:dyDescent="0.25">
      <c r="A330" s="3" t="s">
        <v>317</v>
      </c>
      <c r="B330" s="4">
        <v>3794</v>
      </c>
      <c r="C330" s="4">
        <v>915060</v>
      </c>
      <c r="D330" s="4">
        <v>912196</v>
      </c>
      <c r="E330" s="4"/>
      <c r="F330" s="4"/>
      <c r="G330" s="4">
        <v>16073937</v>
      </c>
      <c r="H330" s="4">
        <v>78384638</v>
      </c>
      <c r="I330" s="18">
        <v>94458575</v>
      </c>
      <c r="J330" s="27"/>
    </row>
    <row r="331" spans="1:10" s="24" customFormat="1" x14ac:dyDescent="0.25">
      <c r="A331" s="3" t="s">
        <v>318</v>
      </c>
      <c r="B331" s="4">
        <v>6733489</v>
      </c>
      <c r="C331" s="4">
        <v>6863828</v>
      </c>
      <c r="D331" s="4">
        <v>2762930</v>
      </c>
      <c r="E331" s="4">
        <v>0</v>
      </c>
      <c r="F331" s="4">
        <v>0</v>
      </c>
      <c r="G331" s="4">
        <v>1603849</v>
      </c>
      <c r="H331" s="4">
        <v>755234328</v>
      </c>
      <c r="I331" s="18">
        <v>756838177</v>
      </c>
      <c r="J331" s="27"/>
    </row>
    <row r="332" spans="1:10" s="24" customFormat="1" x14ac:dyDescent="0.25">
      <c r="A332" s="3" t="s">
        <v>319</v>
      </c>
      <c r="B332" s="7">
        <v>11570393</v>
      </c>
      <c r="C332" s="4">
        <v>4549216</v>
      </c>
      <c r="D332" s="4">
        <v>2492327</v>
      </c>
      <c r="E332" s="4"/>
      <c r="F332" s="4"/>
      <c r="G332" s="4">
        <v>229759626</v>
      </c>
      <c r="H332" s="4">
        <v>405983494</v>
      </c>
      <c r="I332" s="18">
        <v>635743120</v>
      </c>
      <c r="J332" s="27"/>
    </row>
    <row r="333" spans="1:10" s="24" customFormat="1" x14ac:dyDescent="0.25">
      <c r="A333" s="3" t="s">
        <v>320</v>
      </c>
      <c r="B333" s="8">
        <v>98962</v>
      </c>
      <c r="C333" s="4">
        <v>79171</v>
      </c>
      <c r="D333" s="4">
        <v>1464</v>
      </c>
      <c r="E333" s="4">
        <v>0</v>
      </c>
      <c r="F333" s="4">
        <v>0</v>
      </c>
      <c r="G333" s="4">
        <v>172285870</v>
      </c>
      <c r="H333" s="4">
        <v>13623420</v>
      </c>
      <c r="I333" s="18">
        <v>185909290</v>
      </c>
      <c r="J333" s="27"/>
    </row>
    <row r="334" spans="1:10" s="24" customFormat="1" x14ac:dyDescent="0.25">
      <c r="A334" s="3" t="s">
        <v>321</v>
      </c>
      <c r="B334" s="4">
        <v>581137</v>
      </c>
      <c r="C334" s="4">
        <v>525231</v>
      </c>
      <c r="D334" s="4">
        <v>891911</v>
      </c>
      <c r="E334" s="4">
        <v>0</v>
      </c>
      <c r="F334" s="4">
        <v>0</v>
      </c>
      <c r="G334" s="4">
        <v>5084127</v>
      </c>
      <c r="H334" s="4">
        <v>69983471</v>
      </c>
      <c r="I334" s="18">
        <v>75067598</v>
      </c>
      <c r="J334" s="27"/>
    </row>
    <row r="335" spans="1:10" s="24" customFormat="1" x14ac:dyDescent="0.25">
      <c r="A335" s="3" t="s">
        <v>322</v>
      </c>
      <c r="B335" s="4">
        <v>6747475</v>
      </c>
      <c r="C335" s="4">
        <v>5269930</v>
      </c>
      <c r="D335" s="4">
        <v>2056111</v>
      </c>
      <c r="E335" s="4">
        <v>0</v>
      </c>
      <c r="F335" s="4">
        <v>0</v>
      </c>
      <c r="G335" s="4">
        <v>297834061</v>
      </c>
      <c r="H335" s="4">
        <v>738921114</v>
      </c>
      <c r="I335" s="18">
        <v>1036755175</v>
      </c>
      <c r="J335" s="27"/>
    </row>
    <row r="336" spans="1:10" s="24" customFormat="1" x14ac:dyDescent="0.25">
      <c r="A336" s="3" t="s">
        <v>323</v>
      </c>
      <c r="B336" s="4">
        <v>2101860</v>
      </c>
      <c r="C336" s="4">
        <v>821327</v>
      </c>
      <c r="D336" s="4">
        <v>16242</v>
      </c>
      <c r="E336" s="4">
        <v>0</v>
      </c>
      <c r="F336" s="4">
        <v>0</v>
      </c>
      <c r="G336" s="4">
        <v>38230986</v>
      </c>
      <c r="H336" s="4">
        <v>90081133</v>
      </c>
      <c r="I336" s="18">
        <v>128312119</v>
      </c>
      <c r="J336" s="27"/>
    </row>
    <row r="337" spans="1:10" s="24" customFormat="1" x14ac:dyDescent="0.25">
      <c r="A337" s="3" t="s">
        <v>324</v>
      </c>
      <c r="B337" s="4">
        <v>231013</v>
      </c>
      <c r="C337" s="4">
        <v>3171855</v>
      </c>
      <c r="D337" s="4">
        <v>3170706</v>
      </c>
      <c r="E337" s="4">
        <v>0</v>
      </c>
      <c r="F337" s="4">
        <v>0</v>
      </c>
      <c r="G337" s="4">
        <v>130744298</v>
      </c>
      <c r="H337" s="4">
        <v>338460618</v>
      </c>
      <c r="I337" s="18">
        <v>469204916</v>
      </c>
      <c r="J337" s="27"/>
    </row>
    <row r="338" spans="1:10" s="24" customFormat="1" x14ac:dyDescent="0.25">
      <c r="A338" s="3" t="s">
        <v>325</v>
      </c>
      <c r="B338" s="9">
        <v>1048455</v>
      </c>
      <c r="C338" s="4">
        <v>1060527</v>
      </c>
      <c r="D338" s="4">
        <v>2239</v>
      </c>
      <c r="E338" s="4"/>
      <c r="F338" s="4"/>
      <c r="G338" s="4">
        <v>181859151</v>
      </c>
      <c r="H338" s="4">
        <v>81736518</v>
      </c>
      <c r="I338" s="18">
        <v>263595669</v>
      </c>
      <c r="J338" s="27"/>
    </row>
    <row r="339" spans="1:10" s="24" customFormat="1" x14ac:dyDescent="0.25">
      <c r="A339" s="3" t="s">
        <v>326</v>
      </c>
      <c r="B339" s="4">
        <v>73610</v>
      </c>
      <c r="C339" s="4">
        <v>71607</v>
      </c>
      <c r="D339" s="4">
        <v>0</v>
      </c>
      <c r="E339" s="4">
        <v>0</v>
      </c>
      <c r="F339" s="4">
        <v>0</v>
      </c>
      <c r="G339" s="4">
        <v>2822348</v>
      </c>
      <c r="H339" s="4">
        <v>11561217</v>
      </c>
      <c r="I339" s="18">
        <v>14383565</v>
      </c>
      <c r="J339" s="27"/>
    </row>
    <row r="340" spans="1:10" s="24" customFormat="1" x14ac:dyDescent="0.25">
      <c r="A340" s="3" t="s">
        <v>327</v>
      </c>
      <c r="B340" s="4">
        <v>-11520</v>
      </c>
      <c r="C340" s="4">
        <v>237</v>
      </c>
      <c r="D340" s="4">
        <v>12000</v>
      </c>
      <c r="E340" s="5"/>
      <c r="F340" s="5"/>
      <c r="G340" s="4">
        <v>1340000</v>
      </c>
      <c r="H340" s="5"/>
      <c r="I340" s="20"/>
      <c r="J340" s="27"/>
    </row>
    <row r="341" spans="1:10" s="24" customFormat="1" x14ac:dyDescent="0.25">
      <c r="A341" s="3" t="s">
        <v>328</v>
      </c>
      <c r="B341" s="4">
        <v>434922</v>
      </c>
      <c r="C341" s="4">
        <v>5086312</v>
      </c>
      <c r="D341" s="4">
        <v>7970563</v>
      </c>
      <c r="E341" s="4">
        <v>2505000</v>
      </c>
      <c r="F341" s="4">
        <v>100200</v>
      </c>
      <c r="G341" s="4">
        <v>10891633</v>
      </c>
      <c r="H341" s="4">
        <v>199176105</v>
      </c>
      <c r="I341" s="18">
        <v>210067738</v>
      </c>
      <c r="J341" s="27"/>
    </row>
    <row r="342" spans="1:10" s="24" customFormat="1" x14ac:dyDescent="0.25">
      <c r="A342" s="3" t="s">
        <v>329</v>
      </c>
      <c r="B342" s="4">
        <v>-802754</v>
      </c>
      <c r="C342" s="4">
        <v>93630</v>
      </c>
      <c r="D342" s="4">
        <v>102447</v>
      </c>
      <c r="E342" s="5"/>
      <c r="F342" s="5"/>
      <c r="G342" s="4">
        <v>18281878</v>
      </c>
      <c r="H342" s="4">
        <v>22148294</v>
      </c>
      <c r="I342" s="18">
        <v>40430172</v>
      </c>
      <c r="J342" s="27"/>
    </row>
    <row r="343" spans="1:10" s="24" customFormat="1" x14ac:dyDescent="0.25">
      <c r="A343" s="3" t="s">
        <v>330</v>
      </c>
      <c r="B343" s="4">
        <v>867827</v>
      </c>
      <c r="C343" s="4">
        <v>207088</v>
      </c>
      <c r="D343" s="4">
        <v>666046</v>
      </c>
      <c r="E343" s="4">
        <v>760000</v>
      </c>
      <c r="F343" s="4">
        <v>11065</v>
      </c>
      <c r="G343" s="4">
        <v>84716439</v>
      </c>
      <c r="H343" s="4">
        <v>7970455</v>
      </c>
      <c r="I343" s="18">
        <v>9123384</v>
      </c>
      <c r="J343" s="27"/>
    </row>
    <row r="344" spans="1:10" s="24" customFormat="1" x14ac:dyDescent="0.25">
      <c r="A344" s="3" t="s">
        <v>331</v>
      </c>
      <c r="B344" s="4">
        <v>15537183</v>
      </c>
      <c r="C344" s="4">
        <v>4191763</v>
      </c>
      <c r="D344" s="4">
        <v>2346287</v>
      </c>
      <c r="E344" s="4">
        <v>16405000</v>
      </c>
      <c r="F344" s="4">
        <v>2873215</v>
      </c>
      <c r="G344" s="4">
        <v>40577462</v>
      </c>
      <c r="H344" s="4">
        <v>372238286</v>
      </c>
      <c r="I344" s="18">
        <v>413238286</v>
      </c>
      <c r="J344" s="27"/>
    </row>
    <row r="345" spans="1:10" s="24" customFormat="1" x14ac:dyDescent="0.25">
      <c r="A345" s="3" t="s">
        <v>332</v>
      </c>
      <c r="B345" s="4">
        <v>331467</v>
      </c>
      <c r="C345" s="4">
        <v>196648</v>
      </c>
      <c r="D345" s="4">
        <v>57726</v>
      </c>
      <c r="E345" s="4">
        <v>0</v>
      </c>
      <c r="F345" s="4">
        <v>0</v>
      </c>
      <c r="G345" s="4">
        <v>41647643</v>
      </c>
      <c r="H345" s="4">
        <v>54080334</v>
      </c>
      <c r="I345" s="18">
        <v>95727977</v>
      </c>
      <c r="J345" s="27"/>
    </row>
    <row r="346" spans="1:10" s="24" customFormat="1" x14ac:dyDescent="0.25">
      <c r="A346" s="3" t="s">
        <v>333</v>
      </c>
      <c r="B346" s="4">
        <v>1954970</v>
      </c>
      <c r="C346" s="4">
        <v>8635876</v>
      </c>
      <c r="D346" s="4">
        <v>10532688</v>
      </c>
      <c r="E346" s="4">
        <v>3010038</v>
      </c>
      <c r="F346" s="4">
        <v>248888</v>
      </c>
      <c r="G346" s="4">
        <v>23526051</v>
      </c>
      <c r="H346" s="4">
        <v>414655957</v>
      </c>
      <c r="I346" s="18">
        <v>438182008</v>
      </c>
      <c r="J346" s="27"/>
    </row>
    <row r="347" spans="1:10" s="24" customFormat="1" ht="14.4" thickBot="1" x14ac:dyDescent="0.3">
      <c r="A347" s="3" t="s">
        <v>334</v>
      </c>
      <c r="B347" s="4">
        <v>-334114</v>
      </c>
      <c r="C347" s="4">
        <v>52389</v>
      </c>
      <c r="D347" s="4">
        <v>7268</v>
      </c>
      <c r="E347" s="5"/>
      <c r="F347" s="5"/>
      <c r="G347" s="4">
        <v>9250772</v>
      </c>
      <c r="H347" s="4">
        <v>21201589</v>
      </c>
      <c r="I347" s="18">
        <v>30452361</v>
      </c>
      <c r="J347" s="27"/>
    </row>
    <row r="348" spans="1:10" s="24" customFormat="1" ht="14.4" thickBot="1" x14ac:dyDescent="0.3">
      <c r="A348" s="13" t="s">
        <v>335</v>
      </c>
      <c r="B348" s="15">
        <v>522301</v>
      </c>
      <c r="C348" s="14">
        <v>246084</v>
      </c>
      <c r="D348" s="14">
        <v>0</v>
      </c>
      <c r="E348" s="11">
        <v>0</v>
      </c>
      <c r="F348" s="11">
        <v>0</v>
      </c>
      <c r="G348" s="14">
        <v>390587249</v>
      </c>
      <c r="H348" s="14">
        <v>38976734</v>
      </c>
      <c r="I348" s="17">
        <v>429563983</v>
      </c>
      <c r="J348" s="27"/>
    </row>
    <row r="349" spans="1:10" s="24" customFormat="1" ht="14.4" thickBot="1" x14ac:dyDescent="0.3">
      <c r="A349" s="3" t="s">
        <v>336</v>
      </c>
      <c r="B349" s="4">
        <v>522301</v>
      </c>
      <c r="C349" s="4">
        <v>246084</v>
      </c>
      <c r="D349" s="4">
        <v>0</v>
      </c>
      <c r="E349" s="4">
        <v>0</v>
      </c>
      <c r="F349" s="4">
        <v>0</v>
      </c>
      <c r="G349" s="4">
        <v>390587249</v>
      </c>
      <c r="H349" s="4">
        <v>38976734</v>
      </c>
      <c r="I349" s="18">
        <v>429563983</v>
      </c>
      <c r="J349" s="27"/>
    </row>
    <row r="350" spans="1:10" s="24" customFormat="1" ht="14.4" thickBot="1" x14ac:dyDescent="0.3">
      <c r="A350" s="13" t="s">
        <v>337</v>
      </c>
      <c r="B350" s="15">
        <v>132154</v>
      </c>
      <c r="C350" s="14">
        <v>21862</v>
      </c>
      <c r="D350" s="14">
        <v>11557</v>
      </c>
      <c r="E350" s="11">
        <v>0</v>
      </c>
      <c r="F350" s="11">
        <v>0</v>
      </c>
      <c r="G350" s="14">
        <v>55215</v>
      </c>
      <c r="H350" s="14">
        <v>3379466</v>
      </c>
      <c r="I350" s="17">
        <v>3434681</v>
      </c>
      <c r="J350" s="27"/>
    </row>
    <row r="351" spans="1:10" s="24" customFormat="1" ht="14.4" thickBot="1" x14ac:dyDescent="0.3">
      <c r="A351" s="3" t="s">
        <v>338</v>
      </c>
      <c r="B351" s="4">
        <v>132154</v>
      </c>
      <c r="C351" s="4">
        <v>21862</v>
      </c>
      <c r="D351" s="4">
        <v>11557</v>
      </c>
      <c r="E351" s="4">
        <v>0</v>
      </c>
      <c r="F351" s="4">
        <v>0</v>
      </c>
      <c r="G351" s="4">
        <v>55215</v>
      </c>
      <c r="H351" s="4">
        <v>3379466</v>
      </c>
      <c r="I351" s="18">
        <v>3434681</v>
      </c>
      <c r="J351" s="27"/>
    </row>
    <row r="352" spans="1:10" s="24" customFormat="1" ht="14.4" thickBot="1" x14ac:dyDescent="0.3">
      <c r="A352" s="13" t="s">
        <v>339</v>
      </c>
      <c r="B352" s="15">
        <f>SUM(B353+B354)</f>
        <v>1674956</v>
      </c>
      <c r="C352" s="14">
        <f t="shared" ref="C352:I352" si="28">SUM(C353+C354)</f>
        <v>758873</v>
      </c>
      <c r="D352" s="14">
        <f t="shared" si="28"/>
        <v>609428</v>
      </c>
      <c r="E352" s="11">
        <f t="shared" si="28"/>
        <v>0</v>
      </c>
      <c r="F352" s="11">
        <f t="shared" si="28"/>
        <v>0</v>
      </c>
      <c r="G352" s="14">
        <f t="shared" si="28"/>
        <v>115094148</v>
      </c>
      <c r="H352" s="14">
        <f t="shared" si="28"/>
        <v>182045551</v>
      </c>
      <c r="I352" s="17">
        <f t="shared" si="28"/>
        <v>297139699</v>
      </c>
      <c r="J352" s="27"/>
    </row>
    <row r="353" spans="1:10" s="24" customFormat="1" x14ac:dyDescent="0.25">
      <c r="A353" s="3" t="s">
        <v>340</v>
      </c>
      <c r="B353" s="4">
        <v>1280218</v>
      </c>
      <c r="C353" s="4">
        <v>457625</v>
      </c>
      <c r="D353" s="4">
        <v>90916</v>
      </c>
      <c r="E353" s="4">
        <v>0</v>
      </c>
      <c r="F353" s="4">
        <v>0</v>
      </c>
      <c r="G353" s="4">
        <v>37876005</v>
      </c>
      <c r="H353" s="4">
        <v>79919550</v>
      </c>
      <c r="I353" s="18">
        <v>117795555</v>
      </c>
      <c r="J353" s="27"/>
    </row>
    <row r="354" spans="1:10" s="24" customFormat="1" ht="14.4" thickBot="1" x14ac:dyDescent="0.3">
      <c r="A354" s="3" t="s">
        <v>341</v>
      </c>
      <c r="B354" s="4">
        <v>394738</v>
      </c>
      <c r="C354" s="4">
        <v>301248</v>
      </c>
      <c r="D354" s="4">
        <v>518512</v>
      </c>
      <c r="E354" s="4">
        <v>0</v>
      </c>
      <c r="F354" s="4">
        <v>0</v>
      </c>
      <c r="G354" s="4">
        <v>77218143</v>
      </c>
      <c r="H354" s="4">
        <v>102126001</v>
      </c>
      <c r="I354" s="18">
        <v>179344144</v>
      </c>
      <c r="J354" s="27"/>
    </row>
    <row r="355" spans="1:10" s="24" customFormat="1" ht="14.4" thickBot="1" x14ac:dyDescent="0.3">
      <c r="A355" s="13" t="s">
        <v>342</v>
      </c>
      <c r="B355" s="15">
        <f>SUM(B356+B357+B358+B359+B360)</f>
        <v>2896973</v>
      </c>
      <c r="C355" s="14">
        <f t="shared" ref="C355:I355" si="29">SUM(C356+C357+C358+C359+C360)</f>
        <v>11102923</v>
      </c>
      <c r="D355" s="14">
        <f t="shared" si="29"/>
        <v>11328284</v>
      </c>
      <c r="E355" s="11">
        <f t="shared" si="29"/>
        <v>0</v>
      </c>
      <c r="F355" s="11">
        <f t="shared" si="29"/>
        <v>0</v>
      </c>
      <c r="G355" s="14">
        <f t="shared" si="29"/>
        <v>248782028</v>
      </c>
      <c r="H355" s="14">
        <f t="shared" si="29"/>
        <v>2178170900</v>
      </c>
      <c r="I355" s="17">
        <f t="shared" si="29"/>
        <v>2426952928</v>
      </c>
      <c r="J355" s="27"/>
    </row>
    <row r="356" spans="1:10" s="24" customFormat="1" x14ac:dyDescent="0.25">
      <c r="A356" s="3" t="s">
        <v>343</v>
      </c>
      <c r="B356" s="4">
        <v>-18253</v>
      </c>
      <c r="C356" s="4">
        <v>4759867</v>
      </c>
      <c r="D356" s="4">
        <v>4924908</v>
      </c>
      <c r="E356" s="5"/>
      <c r="F356" s="5"/>
      <c r="G356" s="4">
        <v>236199782</v>
      </c>
      <c r="H356" s="4">
        <v>753641400</v>
      </c>
      <c r="I356" s="18">
        <v>989841182</v>
      </c>
      <c r="J356" s="27"/>
    </row>
    <row r="357" spans="1:10" s="24" customFormat="1" x14ac:dyDescent="0.25">
      <c r="A357" s="3" t="s">
        <v>344</v>
      </c>
      <c r="B357" s="4">
        <v>88821</v>
      </c>
      <c r="C357" s="4">
        <v>106251</v>
      </c>
      <c r="D357" s="4">
        <v>893483</v>
      </c>
      <c r="E357" s="5"/>
      <c r="F357" s="5"/>
      <c r="G357" s="4">
        <v>0</v>
      </c>
      <c r="H357" s="4">
        <v>57551740</v>
      </c>
      <c r="I357" s="18">
        <v>57551740</v>
      </c>
      <c r="J357" s="27"/>
    </row>
    <row r="358" spans="1:10" s="24" customFormat="1" x14ac:dyDescent="0.25">
      <c r="A358" s="3" t="s">
        <v>345</v>
      </c>
      <c r="B358" s="4">
        <v>-88855</v>
      </c>
      <c r="C358" s="4">
        <v>4392337</v>
      </c>
      <c r="D358" s="4">
        <v>5035181</v>
      </c>
      <c r="E358" s="5"/>
      <c r="F358" s="5"/>
      <c r="G358" s="4">
        <v>0</v>
      </c>
      <c r="H358" s="4">
        <v>990410240</v>
      </c>
      <c r="I358" s="18">
        <v>990410240</v>
      </c>
      <c r="J358" s="27"/>
    </row>
    <row r="359" spans="1:10" s="24" customFormat="1" x14ac:dyDescent="0.25">
      <c r="A359" s="3" t="s">
        <v>346</v>
      </c>
      <c r="B359" s="4">
        <v>1832699</v>
      </c>
      <c r="C359" s="4">
        <v>902880</v>
      </c>
      <c r="D359" s="4">
        <v>0</v>
      </c>
      <c r="E359" s="5"/>
      <c r="F359" s="5"/>
      <c r="G359" s="4">
        <v>6648108</v>
      </c>
      <c r="H359" s="4">
        <v>201942955</v>
      </c>
      <c r="I359" s="18">
        <v>208591063</v>
      </c>
      <c r="J359" s="27"/>
    </row>
    <row r="360" spans="1:10" s="24" customFormat="1" ht="14.4" thickBot="1" x14ac:dyDescent="0.3">
      <c r="A360" s="3" t="s">
        <v>347</v>
      </c>
      <c r="B360" s="4">
        <v>1082561</v>
      </c>
      <c r="C360" s="4">
        <v>941588</v>
      </c>
      <c r="D360" s="4">
        <v>474712</v>
      </c>
      <c r="E360" s="4">
        <v>0</v>
      </c>
      <c r="F360" s="4">
        <v>0</v>
      </c>
      <c r="G360" s="4">
        <v>5934138</v>
      </c>
      <c r="H360" s="4">
        <v>174624565</v>
      </c>
      <c r="I360" s="18">
        <v>180558703</v>
      </c>
      <c r="J360" s="27"/>
    </row>
    <row r="361" spans="1:10" s="24" customFormat="1" ht="14.4" thickBot="1" x14ac:dyDescent="0.3">
      <c r="A361" s="13" t="s">
        <v>348</v>
      </c>
      <c r="B361" s="15"/>
      <c r="C361" s="14"/>
      <c r="D361" s="14"/>
      <c r="E361" s="11"/>
      <c r="F361" s="11"/>
      <c r="G361" s="14">
        <v>181549074</v>
      </c>
      <c r="H361" s="14"/>
      <c r="I361" s="17"/>
      <c r="J361" s="27"/>
    </row>
    <row r="362" spans="1:10" s="24" customFormat="1" ht="14.4" thickBot="1" x14ac:dyDescent="0.3">
      <c r="A362" s="3" t="s">
        <v>349</v>
      </c>
      <c r="B362" s="5"/>
      <c r="C362" s="5"/>
      <c r="D362" s="5"/>
      <c r="E362" s="5"/>
      <c r="F362" s="5"/>
      <c r="G362" s="4">
        <v>181549074</v>
      </c>
      <c r="H362" s="5"/>
      <c r="I362" s="20"/>
      <c r="J362" s="27"/>
    </row>
    <row r="363" spans="1:10" s="24" customFormat="1" ht="14.4" thickBot="1" x14ac:dyDescent="0.3">
      <c r="A363" s="13" t="s">
        <v>350</v>
      </c>
      <c r="B363" s="15">
        <v>367129</v>
      </c>
      <c r="C363" s="14">
        <v>142859</v>
      </c>
      <c r="D363" s="14">
        <v>207040</v>
      </c>
      <c r="E363" s="11">
        <v>0</v>
      </c>
      <c r="F363" s="11">
        <v>0</v>
      </c>
      <c r="G363" s="14">
        <v>6900156</v>
      </c>
      <c r="H363" s="14">
        <v>15626323</v>
      </c>
      <c r="I363" s="17">
        <v>22526479</v>
      </c>
      <c r="J363" s="27"/>
    </row>
    <row r="364" spans="1:10" s="24" customFormat="1" ht="14.4" thickBot="1" x14ac:dyDescent="0.3">
      <c r="A364" s="3" t="s">
        <v>351</v>
      </c>
      <c r="B364" s="4">
        <v>367129</v>
      </c>
      <c r="C364" s="4">
        <v>142859</v>
      </c>
      <c r="D364" s="4">
        <v>207040</v>
      </c>
      <c r="E364" s="4">
        <v>0</v>
      </c>
      <c r="F364" s="4">
        <v>0</v>
      </c>
      <c r="G364" s="4">
        <v>6900156</v>
      </c>
      <c r="H364" s="4">
        <v>15626323</v>
      </c>
      <c r="I364" s="18">
        <v>22526479</v>
      </c>
      <c r="J364" s="27"/>
    </row>
    <row r="365" spans="1:10" s="24" customFormat="1" ht="14.4" thickBot="1" x14ac:dyDescent="0.3">
      <c r="A365" s="13" t="s">
        <v>352</v>
      </c>
      <c r="B365" s="15">
        <f>SUM(B366+B367+B368+B369+B370+B371)</f>
        <v>1659313</v>
      </c>
      <c r="C365" s="14">
        <f t="shared" ref="C365:I365" si="30">SUM(C366+C367+C368+C369+C370+C371)</f>
        <v>2388271</v>
      </c>
      <c r="D365" s="14">
        <f t="shared" si="30"/>
        <v>1338585</v>
      </c>
      <c r="E365" s="11">
        <f t="shared" si="30"/>
        <v>0</v>
      </c>
      <c r="F365" s="11">
        <f t="shared" si="30"/>
        <v>0</v>
      </c>
      <c r="G365" s="14">
        <f t="shared" si="30"/>
        <v>164250896</v>
      </c>
      <c r="H365" s="14">
        <f t="shared" si="30"/>
        <v>191338531</v>
      </c>
      <c r="I365" s="17">
        <f t="shared" si="30"/>
        <v>355589250</v>
      </c>
      <c r="J365" s="27"/>
    </row>
    <row r="366" spans="1:10" s="24" customFormat="1" x14ac:dyDescent="0.25">
      <c r="A366" s="3" t="s">
        <v>353</v>
      </c>
      <c r="B366" s="4">
        <v>20670</v>
      </c>
      <c r="C366" s="4">
        <v>216100</v>
      </c>
      <c r="D366" s="4">
        <v>200000</v>
      </c>
      <c r="E366" s="5"/>
      <c r="F366" s="5"/>
      <c r="G366" s="4">
        <v>37072593</v>
      </c>
      <c r="H366" s="4">
        <v>46630326</v>
      </c>
      <c r="I366" s="18">
        <v>83702919</v>
      </c>
      <c r="J366" s="27"/>
    </row>
    <row r="367" spans="1:10" s="24" customFormat="1" x14ac:dyDescent="0.25">
      <c r="A367" s="3" t="s">
        <v>354</v>
      </c>
      <c r="B367" s="4">
        <v>139997</v>
      </c>
      <c r="C367" s="4">
        <v>36858</v>
      </c>
      <c r="D367" s="4">
        <v>24500</v>
      </c>
      <c r="E367" s="5"/>
      <c r="F367" s="5"/>
      <c r="G367" s="4">
        <v>20667982</v>
      </c>
      <c r="H367" s="4">
        <v>5216582</v>
      </c>
      <c r="I367" s="18">
        <v>25884564</v>
      </c>
      <c r="J367" s="27"/>
    </row>
    <row r="368" spans="1:10" s="24" customFormat="1" x14ac:dyDescent="0.25">
      <c r="A368" s="3" t="s">
        <v>355</v>
      </c>
      <c r="B368" s="4">
        <v>218191</v>
      </c>
      <c r="C368" s="4">
        <v>476215</v>
      </c>
      <c r="D368" s="4">
        <v>341274</v>
      </c>
      <c r="E368" s="5"/>
      <c r="F368" s="5"/>
      <c r="G368" s="4">
        <v>14105097</v>
      </c>
      <c r="H368" s="4">
        <v>12548960</v>
      </c>
      <c r="I368" s="18">
        <v>26654057</v>
      </c>
      <c r="J368" s="27"/>
    </row>
    <row r="369" spans="1:10" s="24" customFormat="1" x14ac:dyDescent="0.25">
      <c r="A369" s="3" t="s">
        <v>356</v>
      </c>
      <c r="B369" s="4">
        <v>149136</v>
      </c>
      <c r="C369" s="4">
        <v>130649</v>
      </c>
      <c r="D369" s="4">
        <v>78201</v>
      </c>
      <c r="E369" s="5"/>
      <c r="F369" s="5"/>
      <c r="G369" s="4">
        <v>40717933</v>
      </c>
      <c r="H369" s="4">
        <v>0</v>
      </c>
      <c r="I369" s="18">
        <v>40717933</v>
      </c>
      <c r="J369" s="27"/>
    </row>
    <row r="370" spans="1:10" s="24" customFormat="1" x14ac:dyDescent="0.25">
      <c r="A370" s="3" t="s">
        <v>357</v>
      </c>
      <c r="B370" s="4">
        <v>453638</v>
      </c>
      <c r="C370" s="4">
        <v>584853</v>
      </c>
      <c r="D370" s="4">
        <v>485042</v>
      </c>
      <c r="E370" s="4">
        <v>0</v>
      </c>
      <c r="F370" s="4">
        <v>0</v>
      </c>
      <c r="G370" s="4">
        <v>27137114</v>
      </c>
      <c r="H370" s="4">
        <v>106513233</v>
      </c>
      <c r="I370" s="18">
        <v>133650347</v>
      </c>
      <c r="J370" s="27"/>
    </row>
    <row r="371" spans="1:10" s="24" customFormat="1" ht="14.4" thickBot="1" x14ac:dyDescent="0.3">
      <c r="A371" s="3" t="s">
        <v>358</v>
      </c>
      <c r="B371" s="4">
        <v>677681</v>
      </c>
      <c r="C371" s="4">
        <v>943596</v>
      </c>
      <c r="D371" s="4">
        <v>209568</v>
      </c>
      <c r="E371" s="5"/>
      <c r="F371" s="5"/>
      <c r="G371" s="4">
        <v>24550177</v>
      </c>
      <c r="H371" s="4">
        <v>20429430</v>
      </c>
      <c r="I371" s="18">
        <v>44979430</v>
      </c>
      <c r="J371" s="27"/>
    </row>
    <row r="372" spans="1:10" s="24" customFormat="1" ht="14.4" thickBot="1" x14ac:dyDescent="0.3">
      <c r="A372" s="29" t="s">
        <v>359</v>
      </c>
      <c r="B372" s="15">
        <v>398136</v>
      </c>
      <c r="C372" s="31">
        <v>180460</v>
      </c>
      <c r="D372" s="31">
        <v>483644</v>
      </c>
      <c r="E372" s="30">
        <v>218000</v>
      </c>
      <c r="F372" s="30">
        <v>21505</v>
      </c>
      <c r="G372" s="31">
        <v>31442920</v>
      </c>
      <c r="H372" s="31">
        <v>19011499</v>
      </c>
      <c r="I372" s="32">
        <v>50454419</v>
      </c>
      <c r="J372" s="27"/>
    </row>
    <row r="373" spans="1:10" s="24" customFormat="1" x14ac:dyDescent="0.25">
      <c r="A373" s="3" t="s">
        <v>360</v>
      </c>
      <c r="B373" s="4">
        <v>398136</v>
      </c>
      <c r="C373" s="4">
        <v>180460</v>
      </c>
      <c r="D373" s="4">
        <v>483644</v>
      </c>
      <c r="E373" s="4">
        <v>218000</v>
      </c>
      <c r="F373" s="4">
        <v>21505</v>
      </c>
      <c r="G373" s="4">
        <v>31442920</v>
      </c>
      <c r="H373" s="4">
        <v>19011499</v>
      </c>
      <c r="I373" s="4">
        <v>50454419</v>
      </c>
      <c r="J373" s="27"/>
    </row>
    <row r="374" spans="1:10" ht="2.25" customHeight="1" x14ac:dyDescent="0.25">
      <c r="A374" s="34" t="s">
        <v>372</v>
      </c>
      <c r="B374" s="34"/>
      <c r="C374" s="34"/>
      <c r="D374" s="34"/>
      <c r="E374" s="34"/>
      <c r="F374" s="34"/>
      <c r="G374" s="34"/>
      <c r="H374" s="34"/>
      <c r="I374" s="34"/>
    </row>
    <row r="375" spans="1:10" x14ac:dyDescent="0.25"/>
  </sheetData>
  <mergeCells count="2">
    <mergeCell ref="A1:I1"/>
    <mergeCell ref="A374:I374"/>
  </mergeCells>
  <printOptions gridLines="1"/>
  <pageMargins left="0.25" right="0.25" top="0.25" bottom="0.25" header="0.3" footer="0.3"/>
  <pageSetup scale="34" fitToHeight="0" orientation="landscape" verticalDpi="1200" r:id="rId1"/>
  <headerFooter>
    <oddFooter>&amp;C&amp;P of &amp;N</oddFooter>
  </headerFooter>
  <rowBreaks count="3" manualBreakCount="3">
    <brk id="110" max="8" man="1"/>
    <brk id="221" max="8" man="1"/>
    <brk id="32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rptTIF_Table04_TIRZ Financials</vt:lpstr>
      <vt:lpstr>'rptTIF_Table04_TIRZ Financials'!Print_Area</vt:lpstr>
      <vt:lpstr>'rptTIF_Table04_TIRZ Financials'!Print_Titles</vt:lpstr>
      <vt:lpstr>Title1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Tax Increment Reinvestment Zone (TIRZ)</dc:title>
  <dc:creator>Texas Comptroller of Public Accounts</dc:creator>
  <cp:lastModifiedBy>Frank Alvarez</cp:lastModifiedBy>
  <cp:lastPrinted>2018-10-31T14:17:45Z</cp:lastPrinted>
  <dcterms:created xsi:type="dcterms:W3CDTF">2018-10-25T12:49:38Z</dcterms:created>
  <dcterms:modified xsi:type="dcterms:W3CDTF">2018-11-09T15:32:58Z</dcterms:modified>
</cp:coreProperties>
</file>