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gbue450\Desktop\ch 313\"/>
    </mc:Choice>
  </mc:AlternateContent>
  <bookViews>
    <workbookView xWindow="0" yWindow="0" windowWidth="28800" windowHeight="12300"/>
  </bookViews>
  <sheets>
    <sheet name="Gross Benefit Estimator" sheetId="1" r:id="rId1"/>
    <sheet name="Limitation amounts table" sheetId="2" r:id="rId2"/>
  </sheets>
  <definedNames>
    <definedName name="_xlnm.Print_Area" localSheetId="0">'Gross Benefit Estimator'!$A$1:$N$39</definedName>
  </definedNames>
  <calcPr calcId="162913"/>
</workbook>
</file>

<file path=xl/calcChain.xml><?xml version="1.0" encoding="utf-8"?>
<calcChain xmlns="http://schemas.openxmlformats.org/spreadsheetml/2006/main">
  <c r="G20" i="1" l="1"/>
  <c r="D21" i="1" l="1"/>
  <c r="E29" i="1"/>
  <c r="E28" i="1"/>
  <c r="H28" i="1" s="1"/>
  <c r="E27" i="1"/>
  <c r="E26" i="1"/>
  <c r="E25" i="1"/>
  <c r="E24" i="1"/>
  <c r="H24" i="1" s="1"/>
  <c r="E23" i="1"/>
  <c r="H23" i="1" s="1"/>
  <c r="E22" i="1"/>
  <c r="H22" i="1" s="1"/>
  <c r="E21" i="1"/>
  <c r="H21" i="1" s="1"/>
  <c r="E20" i="1"/>
  <c r="H20" i="1" s="1"/>
  <c r="D22" i="1" l="1"/>
  <c r="G21" i="1"/>
  <c r="H27" i="1"/>
  <c r="H29" i="1"/>
  <c r="I21" i="1"/>
  <c r="I20" i="1"/>
  <c r="H26" i="1"/>
  <c r="H25" i="1"/>
  <c r="D23" i="1" l="1"/>
  <c r="G22" i="1"/>
  <c r="I22" i="1"/>
  <c r="H31" i="1"/>
  <c r="D24" i="1" l="1"/>
  <c r="G23" i="1"/>
  <c r="I23" i="1"/>
  <c r="D25" i="1" l="1"/>
  <c r="G24" i="1"/>
  <c r="I24" i="1"/>
  <c r="D26" i="1" l="1"/>
  <c r="G25" i="1"/>
  <c r="I25" i="1"/>
  <c r="D27" i="1" l="1"/>
  <c r="G26" i="1"/>
  <c r="I26" i="1"/>
  <c r="D28" i="1" l="1"/>
  <c r="G27" i="1"/>
  <c r="I27" i="1"/>
  <c r="D29" i="1" l="1"/>
  <c r="G28" i="1"/>
  <c r="I28" i="1"/>
  <c r="G29" i="1" l="1"/>
  <c r="G31" i="1" s="1"/>
  <c r="I29" i="1"/>
  <c r="I31" i="1" s="1"/>
</calcChain>
</file>

<file path=xl/sharedStrings.xml><?xml version="1.0" encoding="utf-8"?>
<sst xmlns="http://schemas.openxmlformats.org/spreadsheetml/2006/main" count="39" uniqueCount="39">
  <si>
    <t>Step 1</t>
  </si>
  <si>
    <t>Step 2</t>
  </si>
  <si>
    <t>Years of the Limitation</t>
  </si>
  <si>
    <t>Year 1</t>
  </si>
  <si>
    <t>Year 2</t>
  </si>
  <si>
    <t>Year 3</t>
  </si>
  <si>
    <t>Year 4</t>
  </si>
  <si>
    <t>Year 5</t>
  </si>
  <si>
    <t>Year 6</t>
  </si>
  <si>
    <t>Year 7</t>
  </si>
  <si>
    <t>Year 8</t>
  </si>
  <si>
    <t>Year 9</t>
  </si>
  <si>
    <t>Year 10</t>
  </si>
  <si>
    <t>Tax Year (enter YYYY optionally)</t>
  </si>
  <si>
    <t>Step 3</t>
  </si>
  <si>
    <t>Step 4</t>
  </si>
  <si>
    <t>Step 5</t>
  </si>
  <si>
    <t>Notes:</t>
  </si>
  <si>
    <t>Total M&amp;O levy avoided with limitation (gross tax benefit)</t>
  </si>
  <si>
    <t>Collect needed spreadsheet input information:</t>
  </si>
  <si>
    <t>Use this sheet to estimate the possible gross tax benefit to an applicant under a Chapter 313 limitation agreement (See important "Notes" below)</t>
  </si>
  <si>
    <r>
      <t xml:space="preserve">Chapter 313 specifically authorizes two types of payments from agreement holders to districts as a part of a Chapter 313 agreement: revenue protection payments [313.027(f)(1)], and extraordinary educational expenses for a temporary increase in enrollment [313.027(f)(2)]. Chapter 313 also recognizes, but expressly limits "supplemental payments" as additional payments that may be received by a school district as part of the consideration for the execution of a 313 agreement [313.027(i)]. </t>
    </r>
    <r>
      <rPr>
        <b/>
        <sz val="11"/>
        <color theme="1"/>
        <rFont val="Calibri"/>
        <family val="2"/>
        <scheme val="minor"/>
      </rPr>
      <t>Estimates of Gross Tax Benefit above do not include any of these other possible negotiated payment deductions.</t>
    </r>
  </si>
  <si>
    <r>
      <t xml:space="preserve">Depreciation rates are important to get accurate estimates of tax benefit.  The applicant has the best information about this. (Example above is $500,000,000-market-value-in-first-year project, with each subsequent year at 97 percent of previous year value--as one </t>
    </r>
    <r>
      <rPr>
        <i/>
        <sz val="11"/>
        <color theme="1"/>
        <rFont val="Calibri"/>
        <family val="2"/>
        <scheme val="minor"/>
      </rPr>
      <t>example</t>
    </r>
    <r>
      <rPr>
        <sz val="11"/>
        <color theme="1"/>
        <rFont val="Calibri"/>
        <family val="2"/>
        <scheme val="minor"/>
      </rPr>
      <t xml:space="preserve"> of possible depreciation rate.) </t>
    </r>
  </si>
  <si>
    <t>[Fill in] Estimated market value of the proposed project in each of the years of the 10-year limitation</t>
  </si>
  <si>
    <t>Annual M&amp;O tax levy under the limitation (M&amp;O rate * the minimum limitation amount)</t>
  </si>
  <si>
    <t>Annual M&amp;O tax levy avoided due to limitation (value in excess of the limitation * M&amp;O tax rate)</t>
  </si>
  <si>
    <t>Annual M&amp;O levy with no limitation</t>
  </si>
  <si>
    <t>Total M&amp;O levy with no limitation</t>
  </si>
  <si>
    <t>[Fill in] Limitation amount in this school district:</t>
  </si>
  <si>
    <t>[Fill in] Estimated School district M&amp;O tax rate, per $100 of valuation</t>
  </si>
  <si>
    <t>Total 10-year M&amp;O tax levy with limitation</t>
  </si>
  <si>
    <t xml:space="preserve">Limitation amounts are adjusted annually according to statutory criteria.  The limitation amount in effect at the time an application is deemed complete is the limitation for the length of the agreement. The Act allows the limitation period to begin at any one of three times:  January 1 following the date of application, January 1 following the end of the Qualifying Time Period, or January 1 following the commencement of commercial operations.  </t>
  </si>
  <si>
    <t>Tax Code Chapter 313 and the Texas Administrative Code both detail other program requirements related to job targets, wage requirements, qualifying time period, eligible activities, investment types, definitions of qualified property, maintaining a viable presence after the limitation period, etc.  This worksheet is a tool presuming all other Chapter 313 requirements are met.</t>
  </si>
  <si>
    <t>Estimate--for each year of the proposed limitation--the market value of the proposed project.  This is the applicant's best, good faith estimate of the market value in each year of the 10-year limitation period.</t>
  </si>
  <si>
    <t>Determine the limitation amount for the particular school district on the Chapter 313 webpage at https://comptroller.texas.gov/economy/local/ch313/values.php  (The cell-- E16 below--is a pull-down box with possible limitation values.  Click on cell to activate pull-down options.) Note that limitation amount and minimum qualified investment amounts may differ.</t>
  </si>
  <si>
    <t>Fill in assumed maintenance and operation tax rates for the school district in future years.  Contact the district, or visit Comptroller webpage at https://comptroller.texas.gov/taxes/property-tax/rates/index.php</t>
  </si>
  <si>
    <t xml:space="preserve">Determine in what Texas school district the project may be located.  See https://tea.texas.gov/Texas_Schools/General_Information/School_District_Locator/School_District_Locator/ if needed. </t>
  </si>
  <si>
    <t>Determine what year the limitation begins. See "Notes" below.</t>
  </si>
  <si>
    <t>Texas Tax Code Chapter 313 Gross Tax Benefit Estimation Tool (v3)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</si>
</sst>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8" formatCode="&quot;$&quot;#,##0.00_);[Red]\(&quot;$&quot;#,##0.00\)"/>
    <numFmt numFmtId="44" formatCode="_(&quot;$&quot;* #,##0.00_);_(&quot;$&quot;* \(#,##0.00\);_(&quot;$&quot;* &quot;-&quot;??_);_(@_)"/>
    <numFmt numFmtId="164" formatCode="_(&quot;$&quot;* #,##0_);_(&quot;$&quot;* \(#,##0\);_(&quot;$&quot;* &quot;-&quot;??_);_(@_)"/>
  </numFmts>
  <fonts count="4" x14ac:knownFonts="1">
    <font>
      <sz val="11"/>
      <color theme="1"/>
      <name val="Calibri"/>
      <family val="2"/>
      <scheme val="minor"/>
    </font>
    <font>
      <sz val="11"/>
      <color theme="1"/>
      <name val="Calibri"/>
      <family val="2"/>
      <scheme val="minor"/>
    </font>
    <font>
      <b/>
      <sz val="11"/>
      <color theme="1"/>
      <name val="Calibri"/>
      <family val="2"/>
      <scheme val="minor"/>
    </font>
    <font>
      <i/>
      <sz val="11"/>
      <color theme="1"/>
      <name val="Calibri"/>
      <family val="2"/>
      <scheme val="minor"/>
    </font>
  </fonts>
  <fills count="2">
    <fill>
      <patternFill patternType="none"/>
    </fill>
    <fill>
      <patternFill patternType="gray125"/>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ck">
        <color auto="1"/>
      </left>
      <right style="thick">
        <color auto="1"/>
      </right>
      <top style="thick">
        <color auto="1"/>
      </top>
      <bottom style="thick">
        <color auto="1"/>
      </bottom>
      <diagonal/>
    </border>
    <border>
      <left style="thin">
        <color auto="1"/>
      </left>
      <right style="thin">
        <color auto="1"/>
      </right>
      <top style="thin">
        <color auto="1"/>
      </top>
      <bottom/>
      <diagonal/>
    </border>
    <border>
      <left style="thick">
        <color auto="1"/>
      </left>
      <right style="thick">
        <color auto="1"/>
      </right>
      <top style="thick">
        <color auto="1"/>
      </top>
      <bottom style="thin">
        <color auto="1"/>
      </bottom>
      <diagonal/>
    </border>
    <border>
      <left style="thick">
        <color auto="1"/>
      </left>
      <right style="thick">
        <color auto="1"/>
      </right>
      <top style="thin">
        <color auto="1"/>
      </top>
      <bottom style="thin">
        <color auto="1"/>
      </bottom>
      <diagonal/>
    </border>
    <border>
      <left style="thick">
        <color auto="1"/>
      </left>
      <right style="thick">
        <color auto="1"/>
      </right>
      <top style="thin">
        <color auto="1"/>
      </top>
      <bottom style="thick">
        <color auto="1"/>
      </bottom>
      <diagonal/>
    </border>
    <border>
      <left/>
      <right/>
      <top/>
      <bottom style="thick">
        <color auto="1"/>
      </bottom>
      <diagonal/>
    </border>
    <border>
      <left style="thick">
        <color auto="1"/>
      </left>
      <right style="thick">
        <color auto="1"/>
      </right>
      <top/>
      <bottom style="thin">
        <color auto="1"/>
      </bottom>
      <diagonal/>
    </border>
    <border>
      <left/>
      <right style="thin">
        <color auto="1"/>
      </right>
      <top style="thin">
        <color auto="1"/>
      </top>
      <bottom/>
      <diagonal/>
    </border>
    <border>
      <left/>
      <right style="thick">
        <color auto="1"/>
      </right>
      <top/>
      <bottom/>
      <diagonal/>
    </border>
  </borders>
  <cellStyleXfs count="2">
    <xf numFmtId="0" fontId="0" fillId="0" borderId="0"/>
    <xf numFmtId="44" fontId="1" fillId="0" borderId="0" applyFont="0" applyFill="0" applyBorder="0" applyAlignment="0" applyProtection="0"/>
  </cellStyleXfs>
  <cellXfs count="47">
    <xf numFmtId="0" fontId="0" fillId="0" borderId="0" xfId="0"/>
    <xf numFmtId="164" fontId="0" fillId="0" borderId="0" xfId="1" applyNumberFormat="1" applyFont="1"/>
    <xf numFmtId="164" fontId="0" fillId="0" borderId="0" xfId="0" applyNumberFormat="1"/>
    <xf numFmtId="0" fontId="0" fillId="0" borderId="0" xfId="0" applyAlignment="1">
      <alignment horizontal="center" vertical="center"/>
    </xf>
    <xf numFmtId="0" fontId="0" fillId="0" borderId="1" xfId="0" applyBorder="1" applyAlignment="1">
      <alignment horizontal="center" vertical="center"/>
    </xf>
    <xf numFmtId="0" fontId="0" fillId="0" borderId="1" xfId="0" applyBorder="1"/>
    <xf numFmtId="0" fontId="0" fillId="0" borderId="1" xfId="0" applyBorder="1" applyAlignment="1">
      <alignment horizontal="center" vertical="center" wrapText="1"/>
    </xf>
    <xf numFmtId="0" fontId="0" fillId="0" borderId="2" xfId="0" applyBorder="1"/>
    <xf numFmtId="164" fontId="0" fillId="0" borderId="5" xfId="1" applyNumberFormat="1" applyFont="1" applyBorder="1"/>
    <xf numFmtId="164" fontId="0" fillId="0" borderId="3" xfId="1" applyNumberFormat="1" applyFont="1" applyBorder="1"/>
    <xf numFmtId="0" fontId="0" fillId="0" borderId="8" xfId="0" applyBorder="1"/>
    <xf numFmtId="0" fontId="0" fillId="0" borderId="9" xfId="0" applyBorder="1"/>
    <xf numFmtId="0" fontId="0" fillId="0" borderId="11" xfId="0" applyBorder="1"/>
    <xf numFmtId="0" fontId="0" fillId="0" borderId="10" xfId="0" applyBorder="1"/>
    <xf numFmtId="0" fontId="0" fillId="0" borderId="6" xfId="0" applyBorder="1"/>
    <xf numFmtId="8" fontId="0" fillId="0" borderId="7" xfId="0" applyNumberFormat="1" applyBorder="1"/>
    <xf numFmtId="8" fontId="0" fillId="0" borderId="8" xfId="0" applyNumberFormat="1" applyBorder="1"/>
    <xf numFmtId="8" fontId="0" fillId="0" borderId="9" xfId="0" applyNumberFormat="1" applyBorder="1"/>
    <xf numFmtId="164" fontId="0" fillId="0" borderId="4" xfId="0" applyNumberFormat="1" applyBorder="1"/>
    <xf numFmtId="0" fontId="0" fillId="0" borderId="12" xfId="0" applyBorder="1"/>
    <xf numFmtId="164" fontId="0" fillId="0" borderId="7" xfId="1" applyNumberFormat="1" applyFont="1" applyBorder="1"/>
    <xf numFmtId="164" fontId="0" fillId="0" borderId="8" xfId="1" applyNumberFormat="1" applyFont="1" applyBorder="1"/>
    <xf numFmtId="164" fontId="0" fillId="0" borderId="9" xfId="1" applyNumberFormat="1" applyFont="1" applyBorder="1"/>
    <xf numFmtId="0" fontId="0" fillId="0" borderId="0" xfId="0" applyAlignment="1">
      <alignment horizontal="right" vertical="top"/>
    </xf>
    <xf numFmtId="0" fontId="0" fillId="0" borderId="1" xfId="0" applyFill="1" applyBorder="1" applyAlignment="1">
      <alignment horizontal="center" vertical="center" wrapText="1"/>
    </xf>
    <xf numFmtId="0" fontId="0" fillId="0" borderId="0" xfId="0" applyBorder="1"/>
    <xf numFmtId="164" fontId="0" fillId="0" borderId="0" xfId="0" applyNumberFormat="1" applyBorder="1"/>
    <xf numFmtId="164" fontId="0" fillId="0" borderId="1" xfId="1" applyNumberFormat="1" applyFont="1" applyBorder="1"/>
    <xf numFmtId="164" fontId="0" fillId="0" borderId="2" xfId="1" applyNumberFormat="1" applyFont="1" applyBorder="1"/>
    <xf numFmtId="0" fontId="0" fillId="0" borderId="0" xfId="0" applyBorder="1" applyAlignment="1">
      <alignment horizontal="right"/>
    </xf>
    <xf numFmtId="0" fontId="0" fillId="0" borderId="0" xfId="0"/>
    <xf numFmtId="0" fontId="0" fillId="0" borderId="0" xfId="0"/>
    <xf numFmtId="0" fontId="0" fillId="0" borderId="0" xfId="0" applyAlignment="1"/>
    <xf numFmtId="0" fontId="0" fillId="0" borderId="2" xfId="0" applyBorder="1" applyAlignment="1">
      <alignment wrapText="1"/>
    </xf>
    <xf numFmtId="0" fontId="0" fillId="0" borderId="4" xfId="0" applyBorder="1" applyAlignment="1">
      <alignment wrapText="1"/>
    </xf>
    <xf numFmtId="0" fontId="0" fillId="0" borderId="3" xfId="0" applyBorder="1" applyAlignment="1">
      <alignment wrapText="1"/>
    </xf>
    <xf numFmtId="0" fontId="2" fillId="0" borderId="0" xfId="0" applyFont="1"/>
    <xf numFmtId="0" fontId="0" fillId="0" borderId="2" xfId="0" applyBorder="1"/>
    <xf numFmtId="0" fontId="0" fillId="0" borderId="4" xfId="0" applyBorder="1"/>
    <xf numFmtId="0" fontId="0" fillId="0" borderId="3" xfId="0" applyBorder="1"/>
    <xf numFmtId="0" fontId="0" fillId="0" borderId="1" xfId="0" applyBorder="1" applyAlignment="1">
      <alignment wrapText="1"/>
    </xf>
    <xf numFmtId="0" fontId="0" fillId="0" borderId="1" xfId="0" applyBorder="1"/>
    <xf numFmtId="0" fontId="0" fillId="0" borderId="2" xfId="0" applyBorder="1" applyAlignment="1">
      <alignment vertical="center" wrapText="1"/>
    </xf>
    <xf numFmtId="0" fontId="0" fillId="0" borderId="4" xfId="0" applyBorder="1" applyAlignment="1">
      <alignment vertical="center" wrapText="1"/>
    </xf>
    <xf numFmtId="0" fontId="0" fillId="0" borderId="3" xfId="0" applyBorder="1" applyAlignment="1">
      <alignment vertical="center" wrapText="1"/>
    </xf>
    <xf numFmtId="0" fontId="0" fillId="0" borderId="0" xfId="0" applyAlignment="1">
      <alignment horizontal="right"/>
    </xf>
    <xf numFmtId="0" fontId="0" fillId="0" borderId="13" xfId="0" applyBorder="1" applyAlignment="1">
      <alignment horizontal="right"/>
    </xf>
  </cellXfs>
  <cellStyles count="2">
    <cellStyle name="Currency"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3</xdr:col>
      <xdr:colOff>600075</xdr:colOff>
      <xdr:row>11</xdr:row>
      <xdr:rowOff>114298</xdr:rowOff>
    </xdr:from>
    <xdr:to>
      <xdr:col>3</xdr:col>
      <xdr:colOff>1666875</xdr:colOff>
      <xdr:row>14</xdr:row>
      <xdr:rowOff>152399</xdr:rowOff>
    </xdr:to>
    <xdr:sp macro="" textlink="">
      <xdr:nvSpPr>
        <xdr:cNvPr id="4" name="TextBox 3"/>
        <xdr:cNvSpPr txBox="1"/>
      </xdr:nvSpPr>
      <xdr:spPr>
        <a:xfrm>
          <a:off x="2609850" y="2552698"/>
          <a:ext cx="1066800" cy="6096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Step 2</a:t>
          </a:r>
        </a:p>
        <a:p>
          <a:r>
            <a:rPr lang="en-US" sz="800"/>
            <a:t>($30</a:t>
          </a:r>
          <a:r>
            <a:rPr lang="en-US" sz="800" baseline="0"/>
            <a:t> million is example)</a:t>
          </a:r>
          <a:endParaRPr lang="en-US" sz="800"/>
        </a:p>
      </xdr:txBody>
    </xdr:sp>
    <xdr:clientData/>
  </xdr:twoCellAnchor>
  <xdr:twoCellAnchor>
    <xdr:from>
      <xdr:col>3</xdr:col>
      <xdr:colOff>1590675</xdr:colOff>
      <xdr:row>13</xdr:row>
      <xdr:rowOff>28575</xdr:rowOff>
    </xdr:from>
    <xdr:to>
      <xdr:col>4</xdr:col>
      <xdr:colOff>238125</xdr:colOff>
      <xdr:row>15</xdr:row>
      <xdr:rowOff>104775</xdr:rowOff>
    </xdr:to>
    <xdr:cxnSp macro="">
      <xdr:nvCxnSpPr>
        <xdr:cNvPr id="8" name="Curved Connector 7"/>
        <xdr:cNvCxnSpPr/>
      </xdr:nvCxnSpPr>
      <xdr:spPr>
        <a:xfrm rot="16200000" flipH="1">
          <a:off x="3590925" y="2667000"/>
          <a:ext cx="457200" cy="438150"/>
        </a:xfrm>
        <a:prstGeom prst="curvedConnector3">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28576</xdr:colOff>
      <xdr:row>31</xdr:row>
      <xdr:rowOff>9525</xdr:rowOff>
    </xdr:from>
    <xdr:to>
      <xdr:col>1</xdr:col>
      <xdr:colOff>581026</xdr:colOff>
      <xdr:row>31</xdr:row>
      <xdr:rowOff>314325</xdr:rowOff>
    </xdr:to>
    <xdr:sp macro="" textlink="">
      <xdr:nvSpPr>
        <xdr:cNvPr id="9" name="TextBox 8"/>
        <xdr:cNvSpPr txBox="1"/>
      </xdr:nvSpPr>
      <xdr:spPr>
        <a:xfrm>
          <a:off x="638176" y="6867525"/>
          <a:ext cx="552450" cy="3048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Step 3</a:t>
          </a:r>
        </a:p>
      </xdr:txBody>
    </xdr:sp>
    <xdr:clientData/>
  </xdr:twoCellAnchor>
  <xdr:twoCellAnchor>
    <xdr:from>
      <xdr:col>1</xdr:col>
      <xdr:colOff>142879</xdr:colOff>
      <xdr:row>19</xdr:row>
      <xdr:rowOff>123825</xdr:rowOff>
    </xdr:from>
    <xdr:to>
      <xdr:col>2</xdr:col>
      <xdr:colOff>257176</xdr:colOff>
      <xdr:row>30</xdr:row>
      <xdr:rowOff>152405</xdr:rowOff>
    </xdr:to>
    <xdr:cxnSp macro="">
      <xdr:nvCxnSpPr>
        <xdr:cNvPr id="11" name="Curved Connector 10"/>
        <xdr:cNvCxnSpPr/>
      </xdr:nvCxnSpPr>
      <xdr:spPr>
        <a:xfrm rot="5400000" flipH="1" flipV="1">
          <a:off x="71437" y="5614992"/>
          <a:ext cx="2152655" cy="790572"/>
        </a:xfrm>
        <a:prstGeom prst="curvedConnector3">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676274</xdr:colOff>
      <xdr:row>12</xdr:row>
      <xdr:rowOff>76201</xdr:rowOff>
    </xdr:from>
    <xdr:to>
      <xdr:col>6</xdr:col>
      <xdr:colOff>0</xdr:colOff>
      <xdr:row>15</xdr:row>
      <xdr:rowOff>38100</xdr:rowOff>
    </xdr:to>
    <xdr:sp macro="" textlink="">
      <xdr:nvSpPr>
        <xdr:cNvPr id="14" name="TextBox 13"/>
        <xdr:cNvSpPr txBox="1"/>
      </xdr:nvSpPr>
      <xdr:spPr>
        <a:xfrm>
          <a:off x="5495924" y="2705101"/>
          <a:ext cx="1209675" cy="5429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Step 4</a:t>
          </a:r>
        </a:p>
        <a:p>
          <a:r>
            <a:rPr lang="en-US" sz="800"/>
            <a:t>($1.04/$100  rate  is example)</a:t>
          </a:r>
        </a:p>
      </xdr:txBody>
    </xdr:sp>
    <xdr:clientData/>
  </xdr:twoCellAnchor>
  <xdr:twoCellAnchor>
    <xdr:from>
      <xdr:col>5</xdr:col>
      <xdr:colOff>400050</xdr:colOff>
      <xdr:row>13</xdr:row>
      <xdr:rowOff>157162</xdr:rowOff>
    </xdr:from>
    <xdr:to>
      <xdr:col>5</xdr:col>
      <xdr:colOff>676274</xdr:colOff>
      <xdr:row>16</xdr:row>
      <xdr:rowOff>123824</xdr:rowOff>
    </xdr:to>
    <xdr:cxnSp macro="">
      <xdr:nvCxnSpPr>
        <xdr:cNvPr id="16" name="Curved Connector 15"/>
        <xdr:cNvCxnSpPr>
          <a:stCxn id="14" idx="1"/>
        </xdr:cNvCxnSpPr>
      </xdr:nvCxnSpPr>
      <xdr:spPr>
        <a:xfrm rot="10800000" flipV="1">
          <a:off x="5219700" y="2976562"/>
          <a:ext cx="276224" cy="566737"/>
        </a:xfrm>
        <a:prstGeom prst="curvedConnector2">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590546</xdr:colOff>
      <xdr:row>19</xdr:row>
      <xdr:rowOff>76199</xdr:rowOff>
    </xdr:from>
    <xdr:to>
      <xdr:col>3</xdr:col>
      <xdr:colOff>962021</xdr:colOff>
      <xdr:row>28</xdr:row>
      <xdr:rowOff>161923</xdr:rowOff>
    </xdr:to>
    <xdr:sp macro="" textlink="">
      <xdr:nvSpPr>
        <xdr:cNvPr id="17" name="Right Brace 16"/>
        <xdr:cNvSpPr/>
      </xdr:nvSpPr>
      <xdr:spPr>
        <a:xfrm rot="10800000">
          <a:off x="2600321" y="4886324"/>
          <a:ext cx="371475" cy="1809749"/>
        </a:xfrm>
        <a:prstGeom prst="rightBrace">
          <a:avLst>
            <a:gd name="adj1" fmla="val 8333"/>
            <a:gd name="adj2" fmla="val 45522"/>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n-US" sz="1100"/>
        </a:p>
      </xdr:txBody>
    </xdr:sp>
    <xdr:clientData/>
  </xdr:twoCellAnchor>
  <xdr:twoCellAnchor>
    <xdr:from>
      <xdr:col>3</xdr:col>
      <xdr:colOff>66674</xdr:colOff>
      <xdr:row>31</xdr:row>
      <xdr:rowOff>142876</xdr:rowOff>
    </xdr:from>
    <xdr:to>
      <xdr:col>3</xdr:col>
      <xdr:colOff>1552575</xdr:colOff>
      <xdr:row>32</xdr:row>
      <xdr:rowOff>76200</xdr:rowOff>
    </xdr:to>
    <xdr:sp macro="" textlink="">
      <xdr:nvSpPr>
        <xdr:cNvPr id="18" name="TextBox 17"/>
        <xdr:cNvSpPr txBox="1"/>
      </xdr:nvSpPr>
      <xdr:spPr>
        <a:xfrm>
          <a:off x="2076449" y="7267576"/>
          <a:ext cx="1485901" cy="6953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Step 5</a:t>
          </a:r>
        </a:p>
        <a:p>
          <a:r>
            <a:rPr lang="en-US" sz="800"/>
            <a:t>($500 million starting</a:t>
          </a:r>
          <a:r>
            <a:rPr lang="en-US" sz="800" baseline="0"/>
            <a:t> value is example.--with  depreciation </a:t>
          </a:r>
          <a:r>
            <a:rPr lang="en-US" sz="800" b="1" baseline="0"/>
            <a:t>guesstimate)</a:t>
          </a:r>
          <a:endParaRPr lang="en-US" sz="800" b="1"/>
        </a:p>
      </xdr:txBody>
    </xdr:sp>
    <xdr:clientData/>
  </xdr:twoCellAnchor>
  <xdr:twoCellAnchor>
    <xdr:from>
      <xdr:col>3</xdr:col>
      <xdr:colOff>133352</xdr:colOff>
      <xdr:row>25</xdr:row>
      <xdr:rowOff>19050</xdr:rowOff>
    </xdr:from>
    <xdr:to>
      <xdr:col>3</xdr:col>
      <xdr:colOff>581028</xdr:colOff>
      <xdr:row>31</xdr:row>
      <xdr:rowOff>152404</xdr:rowOff>
    </xdr:to>
    <xdr:cxnSp macro="">
      <xdr:nvCxnSpPr>
        <xdr:cNvPr id="20" name="Curved Connector 19"/>
        <xdr:cNvCxnSpPr/>
      </xdr:nvCxnSpPr>
      <xdr:spPr>
        <a:xfrm rot="5400000" flipH="1" flipV="1">
          <a:off x="1719263" y="6405564"/>
          <a:ext cx="1295404" cy="447676"/>
        </a:xfrm>
        <a:prstGeom prst="curvedConnector3">
          <a:avLst>
            <a:gd name="adj1" fmla="val 50000"/>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428625</xdr:colOff>
      <xdr:row>19</xdr:row>
      <xdr:rowOff>161925</xdr:rowOff>
    </xdr:from>
    <xdr:to>
      <xdr:col>2</xdr:col>
      <xdr:colOff>438150</xdr:colOff>
      <xdr:row>28</xdr:row>
      <xdr:rowOff>104775</xdr:rowOff>
    </xdr:to>
    <xdr:cxnSp macro="">
      <xdr:nvCxnSpPr>
        <xdr:cNvPr id="3" name="Straight Arrow Connector 2"/>
        <xdr:cNvCxnSpPr/>
      </xdr:nvCxnSpPr>
      <xdr:spPr>
        <a:xfrm>
          <a:off x="1714500" y="4972050"/>
          <a:ext cx="9525" cy="1666875"/>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400050</xdr:colOff>
      <xdr:row>11</xdr:row>
      <xdr:rowOff>85725</xdr:rowOff>
    </xdr:from>
    <xdr:to>
      <xdr:col>5</xdr:col>
      <xdr:colOff>266700</xdr:colOff>
      <xdr:row>14</xdr:row>
      <xdr:rowOff>9525</xdr:rowOff>
    </xdr:to>
    <xdr:sp macro="" textlink="">
      <xdr:nvSpPr>
        <xdr:cNvPr id="2" name="TextBox 1"/>
        <xdr:cNvSpPr txBox="1"/>
      </xdr:nvSpPr>
      <xdr:spPr>
        <a:xfrm>
          <a:off x="4200525" y="2524125"/>
          <a:ext cx="885825" cy="4953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800"/>
            <a:t>Click on Cell E16 to activate pull-down options.</a:t>
          </a:r>
        </a:p>
      </xdr:txBody>
    </xdr:sp>
    <xdr:clientData/>
  </xdr:twoCellAnchor>
  <xdr:twoCellAnchor>
    <xdr:from>
      <xdr:col>4</xdr:col>
      <xdr:colOff>704850</xdr:colOff>
      <xdr:row>14</xdr:row>
      <xdr:rowOff>9525</xdr:rowOff>
    </xdr:from>
    <xdr:to>
      <xdr:col>4</xdr:col>
      <xdr:colOff>842963</xdr:colOff>
      <xdr:row>14</xdr:row>
      <xdr:rowOff>152400</xdr:rowOff>
    </xdr:to>
    <xdr:cxnSp macro="">
      <xdr:nvCxnSpPr>
        <xdr:cNvPr id="6" name="Straight Arrow Connector 5"/>
        <xdr:cNvCxnSpPr>
          <a:stCxn id="2" idx="2"/>
        </xdr:cNvCxnSpPr>
      </xdr:nvCxnSpPr>
      <xdr:spPr>
        <a:xfrm flipH="1">
          <a:off x="4505325" y="3019425"/>
          <a:ext cx="138113" cy="142875"/>
        </a:xfrm>
        <a:prstGeom prst="straightConnector1">
          <a:avLst/>
        </a:prstGeom>
        <a:ln>
          <a:solidFill>
            <a:schemeClr val="tx1"/>
          </a:solidFill>
          <a:tailEnd type="arrow"/>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8"/>
  <sheetViews>
    <sheetView tabSelected="1" workbookViewId="0">
      <selection sqref="A1:F1"/>
    </sheetView>
  </sheetViews>
  <sheetFormatPr defaultRowHeight="14.4" x14ac:dyDescent="0.3"/>
  <cols>
    <col min="2" max="2" width="10.109375" customWidth="1"/>
    <col min="3" max="3" width="10.88671875" customWidth="1"/>
    <col min="4" max="4" width="26.88671875" customWidth="1"/>
    <col min="5" max="5" width="15.33203125" bestFit="1" customWidth="1"/>
    <col min="6" max="6" width="17.88671875" customWidth="1"/>
    <col min="7" max="7" width="21.33203125" customWidth="1"/>
    <col min="8" max="8" width="21.33203125" style="30" customWidth="1"/>
    <col min="9" max="9" width="21.5546875" customWidth="1"/>
    <col min="12" max="13" width="12.5546875" bestFit="1" customWidth="1"/>
  </cols>
  <sheetData>
    <row r="1" spans="1:14" x14ac:dyDescent="0.3">
      <c r="A1" s="36" t="s">
        <v>38</v>
      </c>
      <c r="B1" s="36"/>
      <c r="C1" s="36"/>
      <c r="D1" s="36"/>
      <c r="E1" s="36"/>
      <c r="F1" s="36"/>
    </row>
    <row r="3" spans="1:14" x14ac:dyDescent="0.3">
      <c r="A3" s="32" t="s">
        <v>20</v>
      </c>
      <c r="B3" s="32"/>
      <c r="C3" s="32"/>
      <c r="D3" s="32"/>
      <c r="E3" s="32"/>
      <c r="F3" s="32"/>
      <c r="G3" s="32"/>
      <c r="H3" s="31"/>
    </row>
    <row r="5" spans="1:14" x14ac:dyDescent="0.3">
      <c r="A5" t="s">
        <v>19</v>
      </c>
    </row>
    <row r="7" spans="1:14" x14ac:dyDescent="0.3">
      <c r="B7" s="4" t="s">
        <v>0</v>
      </c>
      <c r="C7" s="41" t="s">
        <v>36</v>
      </c>
      <c r="D7" s="41"/>
      <c r="E7" s="41"/>
      <c r="F7" s="41"/>
      <c r="G7" s="41"/>
      <c r="H7" s="41"/>
      <c r="I7" s="41"/>
      <c r="J7" s="41"/>
      <c r="K7" s="41"/>
      <c r="L7" s="41"/>
      <c r="M7" s="41"/>
      <c r="N7" s="41"/>
    </row>
    <row r="8" spans="1:14" ht="28.5" customHeight="1" x14ac:dyDescent="0.3">
      <c r="B8" s="4" t="s">
        <v>1</v>
      </c>
      <c r="C8" s="40" t="s">
        <v>34</v>
      </c>
      <c r="D8" s="40"/>
      <c r="E8" s="40"/>
      <c r="F8" s="40"/>
      <c r="G8" s="40"/>
      <c r="H8" s="40"/>
      <c r="I8" s="40"/>
      <c r="J8" s="40"/>
      <c r="K8" s="40"/>
      <c r="L8" s="40"/>
      <c r="M8" s="40"/>
      <c r="N8" s="40"/>
    </row>
    <row r="9" spans="1:14" x14ac:dyDescent="0.3">
      <c r="B9" s="4" t="s">
        <v>14</v>
      </c>
      <c r="C9" s="41" t="s">
        <v>37</v>
      </c>
      <c r="D9" s="41"/>
      <c r="E9" s="41"/>
      <c r="F9" s="41"/>
      <c r="G9" s="41"/>
      <c r="H9" s="41"/>
      <c r="I9" s="41"/>
      <c r="J9" s="41"/>
      <c r="K9" s="41"/>
      <c r="L9" s="41"/>
      <c r="M9" s="41"/>
      <c r="N9" s="41"/>
    </row>
    <row r="10" spans="1:14" ht="24" customHeight="1" x14ac:dyDescent="0.3">
      <c r="B10" s="4" t="s">
        <v>15</v>
      </c>
      <c r="C10" s="42" t="s">
        <v>35</v>
      </c>
      <c r="D10" s="43"/>
      <c r="E10" s="43"/>
      <c r="F10" s="43"/>
      <c r="G10" s="43"/>
      <c r="H10" s="43"/>
      <c r="I10" s="43"/>
      <c r="J10" s="43"/>
      <c r="K10" s="43"/>
      <c r="L10" s="43"/>
      <c r="M10" s="43"/>
      <c r="N10" s="44"/>
    </row>
    <row r="11" spans="1:14" x14ac:dyDescent="0.3">
      <c r="B11" s="4" t="s">
        <v>16</v>
      </c>
      <c r="C11" s="37" t="s">
        <v>33</v>
      </c>
      <c r="D11" s="38"/>
      <c r="E11" s="38"/>
      <c r="F11" s="38"/>
      <c r="G11" s="38"/>
      <c r="H11" s="38"/>
      <c r="I11" s="38"/>
      <c r="J11" s="38"/>
      <c r="K11" s="38"/>
      <c r="L11" s="38"/>
      <c r="M11" s="38"/>
      <c r="N11" s="39"/>
    </row>
    <row r="12" spans="1:14" x14ac:dyDescent="0.3">
      <c r="B12" s="3"/>
    </row>
    <row r="15" spans="1:14" ht="15" thickBot="1" x14ac:dyDescent="0.35"/>
    <row r="16" spans="1:14" ht="15.6" thickTop="1" thickBot="1" x14ac:dyDescent="0.35">
      <c r="B16" s="45" t="s">
        <v>28</v>
      </c>
      <c r="C16" s="45"/>
      <c r="D16" s="46"/>
      <c r="E16" s="8">
        <v>30000000</v>
      </c>
    </row>
    <row r="17" spans="2:13" ht="15" thickTop="1" x14ac:dyDescent="0.3"/>
    <row r="18" spans="2:13" ht="78" customHeight="1" x14ac:dyDescent="0.3">
      <c r="B18" s="6" t="s">
        <v>2</v>
      </c>
      <c r="C18" s="6" t="s">
        <v>13</v>
      </c>
      <c r="D18" s="6" t="s">
        <v>23</v>
      </c>
      <c r="E18" s="4"/>
      <c r="F18" s="6" t="s">
        <v>29</v>
      </c>
      <c r="G18" s="24" t="s">
        <v>26</v>
      </c>
      <c r="H18" s="6" t="s">
        <v>24</v>
      </c>
      <c r="I18" s="6" t="s">
        <v>25</v>
      </c>
    </row>
    <row r="19" spans="2:13" ht="15" thickBot="1" x14ac:dyDescent="0.35">
      <c r="B19" s="7"/>
      <c r="C19" s="13"/>
      <c r="D19" s="19"/>
      <c r="E19" s="5"/>
      <c r="F19" s="14"/>
      <c r="G19" s="5"/>
      <c r="H19" s="5"/>
      <c r="I19" s="5"/>
    </row>
    <row r="20" spans="2:13" ht="15" thickTop="1" x14ac:dyDescent="0.3">
      <c r="B20" s="7" t="s">
        <v>3</v>
      </c>
      <c r="C20" s="12"/>
      <c r="D20" s="20">
        <v>500000000</v>
      </c>
      <c r="E20" s="18">
        <f>E16</f>
        <v>30000000</v>
      </c>
      <c r="F20" s="15">
        <v>1.04</v>
      </c>
      <c r="G20" s="27">
        <f>(D20/100)*F20</f>
        <v>5200000</v>
      </c>
      <c r="H20" s="9">
        <f t="shared" ref="H20:H29" si="0">F20*(E20/100)</f>
        <v>312000</v>
      </c>
      <c r="I20" s="27">
        <f t="shared" ref="I20:I29" si="1">((D20-E20)/100)*F20</f>
        <v>4888000</v>
      </c>
    </row>
    <row r="21" spans="2:13" x14ac:dyDescent="0.3">
      <c r="B21" s="7" t="s">
        <v>4</v>
      </c>
      <c r="C21" s="10"/>
      <c r="D21" s="21">
        <f>0.97*D20</f>
        <v>485000000</v>
      </c>
      <c r="E21" s="18">
        <f>E16</f>
        <v>30000000</v>
      </c>
      <c r="F21" s="16">
        <v>1.04</v>
      </c>
      <c r="G21" s="27">
        <f t="shared" ref="G21:G29" si="2">(D21/100)*F21</f>
        <v>5044000</v>
      </c>
      <c r="H21" s="9">
        <f t="shared" si="0"/>
        <v>312000</v>
      </c>
      <c r="I21" s="27">
        <f t="shared" si="1"/>
        <v>4732000</v>
      </c>
    </row>
    <row r="22" spans="2:13" x14ac:dyDescent="0.3">
      <c r="B22" s="7" t="s">
        <v>5</v>
      </c>
      <c r="C22" s="10"/>
      <c r="D22" s="21">
        <f t="shared" ref="D22:D29" si="3">0.97*D21</f>
        <v>470450000</v>
      </c>
      <c r="E22" s="18">
        <f>E16</f>
        <v>30000000</v>
      </c>
      <c r="F22" s="16">
        <v>1.04</v>
      </c>
      <c r="G22" s="27">
        <f t="shared" si="2"/>
        <v>4892680</v>
      </c>
      <c r="H22" s="9">
        <f t="shared" si="0"/>
        <v>312000</v>
      </c>
      <c r="I22" s="27">
        <f t="shared" si="1"/>
        <v>4580680</v>
      </c>
    </row>
    <row r="23" spans="2:13" x14ac:dyDescent="0.3">
      <c r="B23" s="7" t="s">
        <v>6</v>
      </c>
      <c r="C23" s="10"/>
      <c r="D23" s="21">
        <f t="shared" si="3"/>
        <v>456336500</v>
      </c>
      <c r="E23" s="18">
        <f>E16</f>
        <v>30000000</v>
      </c>
      <c r="F23" s="16">
        <v>1.04</v>
      </c>
      <c r="G23" s="27">
        <f t="shared" si="2"/>
        <v>4745899.6000000006</v>
      </c>
      <c r="H23" s="9">
        <f t="shared" si="0"/>
        <v>312000</v>
      </c>
      <c r="I23" s="27">
        <f t="shared" si="1"/>
        <v>4433899.6000000006</v>
      </c>
    </row>
    <row r="24" spans="2:13" x14ac:dyDescent="0.3">
      <c r="B24" s="7" t="s">
        <v>7</v>
      </c>
      <c r="C24" s="10"/>
      <c r="D24" s="21">
        <f t="shared" si="3"/>
        <v>442646405</v>
      </c>
      <c r="E24" s="18">
        <f>E16</f>
        <v>30000000</v>
      </c>
      <c r="F24" s="16">
        <v>1.04</v>
      </c>
      <c r="G24" s="27">
        <f t="shared" si="2"/>
        <v>4603522.6119999997</v>
      </c>
      <c r="H24" s="9">
        <f t="shared" si="0"/>
        <v>312000</v>
      </c>
      <c r="I24" s="27">
        <f t="shared" si="1"/>
        <v>4291522.6119999997</v>
      </c>
    </row>
    <row r="25" spans="2:13" x14ac:dyDescent="0.3">
      <c r="B25" s="7" t="s">
        <v>8</v>
      </c>
      <c r="C25" s="10"/>
      <c r="D25" s="21">
        <f t="shared" si="3"/>
        <v>429367012.84999996</v>
      </c>
      <c r="E25" s="18">
        <f>E16</f>
        <v>30000000</v>
      </c>
      <c r="F25" s="16">
        <v>1.04</v>
      </c>
      <c r="G25" s="27">
        <f t="shared" si="2"/>
        <v>4465416.9336399995</v>
      </c>
      <c r="H25" s="9">
        <f t="shared" si="0"/>
        <v>312000</v>
      </c>
      <c r="I25" s="27">
        <f t="shared" si="1"/>
        <v>4153416.9336399999</v>
      </c>
    </row>
    <row r="26" spans="2:13" x14ac:dyDescent="0.3">
      <c r="B26" s="7" t="s">
        <v>9</v>
      </c>
      <c r="C26" s="10"/>
      <c r="D26" s="21">
        <f t="shared" si="3"/>
        <v>416486002.46449995</v>
      </c>
      <c r="E26" s="18">
        <f>E16</f>
        <v>30000000</v>
      </c>
      <c r="F26" s="16">
        <v>1.04</v>
      </c>
      <c r="G26" s="27">
        <f t="shared" si="2"/>
        <v>4331454.4256307995</v>
      </c>
      <c r="H26" s="9">
        <f t="shared" si="0"/>
        <v>312000</v>
      </c>
      <c r="I26" s="27">
        <f t="shared" si="1"/>
        <v>4019454.4256307995</v>
      </c>
    </row>
    <row r="27" spans="2:13" x14ac:dyDescent="0.3">
      <c r="B27" s="7" t="s">
        <v>10</v>
      </c>
      <c r="C27" s="10"/>
      <c r="D27" s="21">
        <f t="shared" si="3"/>
        <v>403991422.39056492</v>
      </c>
      <c r="E27" s="18">
        <f>E16</f>
        <v>30000000</v>
      </c>
      <c r="F27" s="16">
        <v>1.04</v>
      </c>
      <c r="G27" s="27">
        <f t="shared" si="2"/>
        <v>4201510.7928618751</v>
      </c>
      <c r="H27" s="9">
        <f t="shared" si="0"/>
        <v>312000</v>
      </c>
      <c r="I27" s="27">
        <f t="shared" si="1"/>
        <v>3889510.7928618751</v>
      </c>
    </row>
    <row r="28" spans="2:13" x14ac:dyDescent="0.3">
      <c r="B28" s="7" t="s">
        <v>11</v>
      </c>
      <c r="C28" s="10"/>
      <c r="D28" s="21">
        <f t="shared" si="3"/>
        <v>391871679.71884793</v>
      </c>
      <c r="E28" s="18">
        <f>E16</f>
        <v>30000000</v>
      </c>
      <c r="F28" s="16">
        <v>1.04</v>
      </c>
      <c r="G28" s="27">
        <f t="shared" si="2"/>
        <v>4075465.4690760188</v>
      </c>
      <c r="H28" s="9">
        <f t="shared" si="0"/>
        <v>312000</v>
      </c>
      <c r="I28" s="27">
        <f t="shared" si="1"/>
        <v>3763465.4690760188</v>
      </c>
    </row>
    <row r="29" spans="2:13" ht="15" thickBot="1" x14ac:dyDescent="0.35">
      <c r="B29" s="7" t="s">
        <v>12</v>
      </c>
      <c r="C29" s="11"/>
      <c r="D29" s="22">
        <f t="shared" si="3"/>
        <v>380115529.32728249</v>
      </c>
      <c r="E29" s="18">
        <f>E16</f>
        <v>30000000</v>
      </c>
      <c r="F29" s="17">
        <v>1.04</v>
      </c>
      <c r="G29" s="28">
        <f t="shared" si="2"/>
        <v>3953201.5050037382</v>
      </c>
      <c r="H29" s="9">
        <f t="shared" si="0"/>
        <v>312000</v>
      </c>
      <c r="I29" s="27">
        <f t="shared" si="1"/>
        <v>3641201.5050037382</v>
      </c>
      <c r="J29" s="25"/>
      <c r="K29" s="25"/>
      <c r="L29" s="25"/>
    </row>
    <row r="30" spans="2:13" ht="15" thickTop="1" x14ac:dyDescent="0.3">
      <c r="G30" s="1"/>
      <c r="H30" s="1"/>
      <c r="I30" s="1"/>
      <c r="J30" s="25"/>
      <c r="K30" s="25"/>
      <c r="L30" s="25"/>
    </row>
    <row r="31" spans="2:13" x14ac:dyDescent="0.3">
      <c r="G31" s="27">
        <f>SUM(G20:G29)</f>
        <v>45513151.33821243</v>
      </c>
      <c r="H31" s="27">
        <f>SUM(H20:H29)</f>
        <v>3120000</v>
      </c>
      <c r="I31" s="27">
        <f>SUM(I20:I29)</f>
        <v>42393151.33821243</v>
      </c>
      <c r="J31" s="29"/>
      <c r="K31" s="29"/>
      <c r="L31" s="26"/>
    </row>
    <row r="32" spans="2:13" ht="43.2" x14ac:dyDescent="0.3">
      <c r="G32" s="6" t="s">
        <v>27</v>
      </c>
      <c r="H32" s="6" t="s">
        <v>30</v>
      </c>
      <c r="I32" s="6" t="s">
        <v>18</v>
      </c>
      <c r="J32" s="29"/>
      <c r="K32" s="29"/>
      <c r="L32" s="26"/>
      <c r="M32" s="2"/>
    </row>
    <row r="35" spans="3:11" ht="33.75" customHeight="1" x14ac:dyDescent="0.3">
      <c r="C35" s="23" t="s">
        <v>17</v>
      </c>
      <c r="D35" s="33" t="s">
        <v>22</v>
      </c>
      <c r="E35" s="34"/>
      <c r="F35" s="34"/>
      <c r="G35" s="34"/>
      <c r="H35" s="34"/>
      <c r="I35" s="34"/>
      <c r="J35" s="34"/>
      <c r="K35" s="35"/>
    </row>
    <row r="36" spans="3:11" ht="47.25" customHeight="1" x14ac:dyDescent="0.3">
      <c r="D36" s="33" t="s">
        <v>31</v>
      </c>
      <c r="E36" s="34"/>
      <c r="F36" s="34"/>
      <c r="G36" s="34"/>
      <c r="H36" s="34"/>
      <c r="I36" s="34"/>
      <c r="J36" s="34"/>
      <c r="K36" s="35"/>
    </row>
    <row r="37" spans="3:11" ht="69.75" customHeight="1" x14ac:dyDescent="0.3">
      <c r="D37" s="33" t="s">
        <v>21</v>
      </c>
      <c r="E37" s="34"/>
      <c r="F37" s="34"/>
      <c r="G37" s="34"/>
      <c r="H37" s="34"/>
      <c r="I37" s="34"/>
      <c r="J37" s="34"/>
      <c r="K37" s="35"/>
    </row>
    <row r="38" spans="3:11" ht="51.75" customHeight="1" x14ac:dyDescent="0.3">
      <c r="D38" s="33" t="s">
        <v>32</v>
      </c>
      <c r="E38" s="34"/>
      <c r="F38" s="34"/>
      <c r="G38" s="34"/>
      <c r="H38" s="34"/>
      <c r="I38" s="34"/>
      <c r="J38" s="34"/>
      <c r="K38" s="35"/>
    </row>
  </sheetData>
  <mergeCells count="11">
    <mergeCell ref="D38:K38"/>
    <mergeCell ref="A1:F1"/>
    <mergeCell ref="C11:N11"/>
    <mergeCell ref="C8:N8"/>
    <mergeCell ref="C7:N7"/>
    <mergeCell ref="C9:N9"/>
    <mergeCell ref="C10:N10"/>
    <mergeCell ref="D35:K35"/>
    <mergeCell ref="D36:K36"/>
    <mergeCell ref="D37:K37"/>
    <mergeCell ref="B16:D16"/>
  </mergeCells>
  <pageMargins left="0.7" right="0.7" top="0.75" bottom="0.75" header="0.3" footer="0.3"/>
  <pageSetup scale="58" orientation="landscape" r:id="rId1"/>
  <drawing r:id="rId2"/>
  <extLst>
    <ext xmlns:x14="http://schemas.microsoft.com/office/spreadsheetml/2009/9/main" uri="{CCE6A557-97BC-4b89-ADB6-D9C93CAAB3DF}">
      <x14:dataValidations xmlns:xm="http://schemas.microsoft.com/office/excel/2006/main" disablePrompts="1" count="1">
        <x14:dataValidation type="list" allowBlank="1" showInputMessage="1" showErrorMessage="1">
          <x14:formula1>
            <xm:f>'Limitation amounts table'!$C$3:$C$11</xm:f>
          </x14:formula1>
          <xm:sqref>E16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C11"/>
  <sheetViews>
    <sheetView workbookViewId="0">
      <selection activeCell="A3" sqref="A3"/>
    </sheetView>
  </sheetViews>
  <sheetFormatPr defaultRowHeight="14.4" x14ac:dyDescent="0.3"/>
  <cols>
    <col min="3" max="3" width="16.33203125" bestFit="1" customWidth="1"/>
  </cols>
  <sheetData>
    <row r="3" spans="3:3" x14ac:dyDescent="0.3">
      <c r="C3" s="1">
        <v>100000000</v>
      </c>
    </row>
    <row r="4" spans="3:3" x14ac:dyDescent="0.3">
      <c r="C4" s="1">
        <v>80000000</v>
      </c>
    </row>
    <row r="5" spans="3:3" x14ac:dyDescent="0.3">
      <c r="C5" s="1">
        <v>60000000</v>
      </c>
    </row>
    <row r="6" spans="3:3" x14ac:dyDescent="0.3">
      <c r="C6" s="1">
        <v>40000000</v>
      </c>
    </row>
    <row r="7" spans="3:3" x14ac:dyDescent="0.3">
      <c r="C7" s="1">
        <v>30000000</v>
      </c>
    </row>
    <row r="8" spans="3:3" x14ac:dyDescent="0.3">
      <c r="C8" s="1">
        <v>25000000</v>
      </c>
    </row>
    <row r="9" spans="3:3" x14ac:dyDescent="0.3">
      <c r="C9" s="1">
        <v>20000000</v>
      </c>
    </row>
    <row r="10" spans="3:3" x14ac:dyDescent="0.3">
      <c r="C10" s="1">
        <v>15000000</v>
      </c>
    </row>
    <row r="11" spans="3:3" x14ac:dyDescent="0.3">
      <c r="C11" s="1">
        <v>10000000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Gross Benefit Estimator</vt:lpstr>
      <vt:lpstr>Limitation amounts table</vt:lpstr>
      <vt:lpstr>'Gross Benefit Estimator'!Print_Area</vt:lpstr>
    </vt:vector>
  </TitlesOfParts>
  <Company>Texas Comptroller of Public Accounts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Gary Price</dc:creator>
  <cp:lastModifiedBy>Ginger Flowers</cp:lastModifiedBy>
  <cp:lastPrinted>2016-05-24T19:38:45Z</cp:lastPrinted>
  <dcterms:created xsi:type="dcterms:W3CDTF">2016-05-09T19:32:11Z</dcterms:created>
  <dcterms:modified xsi:type="dcterms:W3CDTF">2019-03-11T16:08:22Z</dcterms:modified>
</cp:coreProperties>
</file>